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trid Argote\Desktop\"/>
    </mc:Choice>
  </mc:AlternateContent>
  <bookViews>
    <workbookView xWindow="240" yWindow="105" windowWidth="20115" windowHeight="7680" activeTab="3"/>
  </bookViews>
  <sheets>
    <sheet name="data feed" sheetId="1" r:id="rId1"/>
    <sheet name="day (1)" sheetId="4" r:id="rId2"/>
    <sheet name="day (2)" sheetId="37" r:id="rId3"/>
    <sheet name="day (3)" sheetId="38" r:id="rId4"/>
  </sheets>
  <externalReferences>
    <externalReference r:id="rId5"/>
  </externalReferences>
  <definedNames>
    <definedName name="_xlnm.Print_Area" localSheetId="1">'day (1)'!$B$2:$Z$86</definedName>
    <definedName name="_xlnm.Print_Area" localSheetId="2">'day (2)'!$B$2:$Z$86</definedName>
    <definedName name="_xlnm.Print_Area" localSheetId="3">'day (3)'!$B$2:$Z$86</definedName>
    <definedName name="SEL">[1]DATOS!$ES$1:$ES$2</definedName>
    <definedName name="_xlnm.Print_Titles" localSheetId="1">'day (1)'!$2:$6</definedName>
    <definedName name="_xlnm.Print_Titles" localSheetId="2">'day (2)'!$2:$6</definedName>
    <definedName name="_xlnm.Print_Titles" localSheetId="3">'day (3)'!$2:$6</definedName>
  </definedNames>
  <calcPr calcId="171027"/>
  <fileRecoveryPr repairLoad="1"/>
</workbook>
</file>

<file path=xl/calcChain.xml><?xml version="1.0" encoding="utf-8"?>
<calcChain xmlns="http://schemas.openxmlformats.org/spreadsheetml/2006/main">
  <c r="Q66" i="38" l="1"/>
  <c r="O66" i="38"/>
  <c r="S54" i="38"/>
  <c r="R54" i="38"/>
  <c r="Q54" i="38"/>
  <c r="P54" i="38"/>
  <c r="O54" i="38"/>
  <c r="M54" i="38"/>
  <c r="L54" i="38"/>
  <c r="K54" i="38"/>
  <c r="J54" i="38"/>
  <c r="I54" i="38"/>
  <c r="G54" i="38"/>
  <c r="F54" i="38"/>
  <c r="E54" i="38"/>
  <c r="D54" i="38"/>
  <c r="C54" i="38"/>
  <c r="T49" i="38"/>
  <c r="N49" i="38"/>
  <c r="H49" i="38"/>
  <c r="Z48" i="38"/>
  <c r="T15" i="38"/>
  <c r="P15" i="38"/>
  <c r="L15" i="38"/>
  <c r="H15" i="38"/>
  <c r="T14" i="38"/>
  <c r="P14" i="38"/>
  <c r="L14" i="38"/>
  <c r="H14" i="38"/>
  <c r="AC3" i="38"/>
  <c r="AC24" i="38" s="1"/>
  <c r="Q66" i="37"/>
  <c r="O66" i="37"/>
  <c r="S54" i="37"/>
  <c r="R54" i="37"/>
  <c r="Q54" i="37"/>
  <c r="P54" i="37"/>
  <c r="O54" i="37"/>
  <c r="M54" i="37"/>
  <c r="L54" i="37"/>
  <c r="K54" i="37"/>
  <c r="J54" i="37"/>
  <c r="I54" i="37"/>
  <c r="G54" i="37"/>
  <c r="F54" i="37"/>
  <c r="E54" i="37"/>
  <c r="D54" i="37"/>
  <c r="C54" i="37"/>
  <c r="T49" i="37"/>
  <c r="N49" i="37"/>
  <c r="H49" i="37"/>
  <c r="Z48" i="37"/>
  <c r="T15" i="37"/>
  <c r="P15" i="37"/>
  <c r="L15" i="37"/>
  <c r="H15" i="37"/>
  <c r="T14" i="37"/>
  <c r="P14" i="37"/>
  <c r="L14" i="37"/>
  <c r="H14" i="37"/>
  <c r="AM10" i="37"/>
  <c r="J24" i="37" s="1"/>
  <c r="AY5" i="37"/>
  <c r="W41" i="37" s="1"/>
  <c r="AI5" i="37"/>
  <c r="K70" i="37" s="1"/>
  <c r="AC3" i="37"/>
  <c r="AC24" i="37" s="1"/>
  <c r="O66" i="4"/>
  <c r="Q66" i="4"/>
  <c r="S54" i="4"/>
  <c r="R54" i="4"/>
  <c r="Q54" i="4"/>
  <c r="P54" i="4"/>
  <c r="O54" i="4"/>
  <c r="T49" i="4"/>
  <c r="M54" i="4"/>
  <c r="L54" i="4"/>
  <c r="K54" i="4"/>
  <c r="J54" i="4"/>
  <c r="I54" i="4"/>
  <c r="N49" i="4"/>
  <c r="H49" i="4"/>
  <c r="D54" i="4"/>
  <c r="E54" i="4"/>
  <c r="F54" i="4"/>
  <c r="G54" i="4"/>
  <c r="C54" i="4"/>
  <c r="U5" i="1"/>
  <c r="U4" i="1"/>
  <c r="U3" i="1"/>
  <c r="F5" i="1"/>
  <c r="AM5" i="38" l="1"/>
  <c r="L44" i="38" s="1"/>
  <c r="BC5" i="38"/>
  <c r="R10" i="38" s="1"/>
  <c r="AQ10" i="38"/>
  <c r="M44" i="38" s="1"/>
  <c r="AQ5" i="38"/>
  <c r="N38" i="38" s="1"/>
  <c r="AE10" i="38"/>
  <c r="D22" i="38" s="1"/>
  <c r="AU10" i="38"/>
  <c r="AE5" i="38"/>
  <c r="G68" i="38" s="1"/>
  <c r="O68" i="38" s="1"/>
  <c r="AU5" i="38"/>
  <c r="P38" i="38" s="1"/>
  <c r="AI10" i="38"/>
  <c r="AC15" i="38"/>
  <c r="N6" i="38" s="1"/>
  <c r="AI5" i="38"/>
  <c r="K70" i="38" s="1"/>
  <c r="AY5" i="38"/>
  <c r="W41" i="38" s="1"/>
  <c r="AM10" i="38"/>
  <c r="J24" i="38" s="1"/>
  <c r="AM5" i="37"/>
  <c r="L44" i="37" s="1"/>
  <c r="BC5" i="37"/>
  <c r="R10" i="37" s="1"/>
  <c r="AQ10" i="37"/>
  <c r="M44" i="37" s="1"/>
  <c r="AQ5" i="37"/>
  <c r="N38" i="37" s="1"/>
  <c r="AE10" i="37"/>
  <c r="D22" i="37" s="1"/>
  <c r="AU10" i="37"/>
  <c r="AE5" i="37"/>
  <c r="G68" i="37" s="1"/>
  <c r="AU5" i="37"/>
  <c r="P38" i="37" s="1"/>
  <c r="AI10" i="37"/>
  <c r="AC15" i="37"/>
  <c r="N6" i="37" s="1"/>
  <c r="O22" i="38"/>
  <c r="AF5" i="38"/>
  <c r="K68" i="38" s="1"/>
  <c r="AN5" i="38"/>
  <c r="AV5" i="38"/>
  <c r="BD5" i="38"/>
  <c r="X10" i="38" s="1"/>
  <c r="AF10" i="38"/>
  <c r="D24" i="38" s="1"/>
  <c r="L24" i="38" s="1"/>
  <c r="AN10" i="38"/>
  <c r="AV10" i="38"/>
  <c r="Z44" i="38" s="1"/>
  <c r="AD15" i="38"/>
  <c r="AC5" i="38"/>
  <c r="G64" i="38" s="1"/>
  <c r="AG5" i="38"/>
  <c r="AK5" i="38"/>
  <c r="J22" i="38" s="1"/>
  <c r="L22" i="38" s="1"/>
  <c r="AO5" i="38"/>
  <c r="L38" i="38" s="1"/>
  <c r="AS5" i="38"/>
  <c r="AW5" i="38"/>
  <c r="W37" i="38" s="1"/>
  <c r="BA5" i="38"/>
  <c r="Y46" i="38" s="1"/>
  <c r="AC10" i="38"/>
  <c r="I64" i="38" s="1"/>
  <c r="AG10" i="38"/>
  <c r="I68" i="38" s="1"/>
  <c r="AK10" i="38"/>
  <c r="M70" i="38" s="1"/>
  <c r="AO10" i="38"/>
  <c r="AS10" i="38"/>
  <c r="AW10" i="38"/>
  <c r="Z46" i="38" s="1"/>
  <c r="AE15" i="38"/>
  <c r="AJ5" i="38"/>
  <c r="AR5" i="38"/>
  <c r="AZ5" i="38"/>
  <c r="Y44" i="38" s="1"/>
  <c r="AJ10" i="38"/>
  <c r="I70" i="38" s="1"/>
  <c r="Q70" i="38" s="1"/>
  <c r="AR10" i="38"/>
  <c r="AD5" i="38"/>
  <c r="K64" i="38" s="1"/>
  <c r="AH5" i="38"/>
  <c r="G70" i="38" s="1"/>
  <c r="O70" i="38" s="1"/>
  <c r="AL5" i="38"/>
  <c r="Q22" i="38" s="1"/>
  <c r="AP5" i="38"/>
  <c r="M38" i="38" s="1"/>
  <c r="AT5" i="38"/>
  <c r="AX5" i="38"/>
  <c r="W39" i="38" s="1"/>
  <c r="BB5" i="38"/>
  <c r="Y48" i="38" s="1"/>
  <c r="AD10" i="38"/>
  <c r="M64" i="38" s="1"/>
  <c r="AH10" i="38"/>
  <c r="M68" i="38" s="1"/>
  <c r="AL10" i="38"/>
  <c r="AP10" i="38"/>
  <c r="S24" i="38" s="1"/>
  <c r="AT10" i="38"/>
  <c r="Q38" i="38" s="1"/>
  <c r="AX10" i="38"/>
  <c r="AC19" i="38"/>
  <c r="J10" i="38" s="1"/>
  <c r="O22" i="37"/>
  <c r="AR5" i="37"/>
  <c r="BD5" i="37"/>
  <c r="X10" i="37" s="1"/>
  <c r="AN10" i="37"/>
  <c r="AV10" i="37"/>
  <c r="Z44" i="37" s="1"/>
  <c r="AD15" i="37"/>
  <c r="AN5" i="37"/>
  <c r="AZ5" i="37"/>
  <c r="Y44" i="37" s="1"/>
  <c r="AF10" i="37"/>
  <c r="D24" i="37" s="1"/>
  <c r="AK5" i="37"/>
  <c r="J22" i="37" s="1"/>
  <c r="L22" i="37" s="1"/>
  <c r="AW5" i="37"/>
  <c r="W37" i="37" s="1"/>
  <c r="AK10" i="37"/>
  <c r="M70" i="37" s="1"/>
  <c r="AO10" i="37"/>
  <c r="AS10" i="37"/>
  <c r="AW10" i="37"/>
  <c r="Z46" i="37" s="1"/>
  <c r="AE15" i="37"/>
  <c r="AF5" i="37"/>
  <c r="K68" i="37" s="1"/>
  <c r="O68" i="37" s="1"/>
  <c r="AJ5" i="37"/>
  <c r="AV5" i="37"/>
  <c r="AJ10" i="37"/>
  <c r="I70" i="37" s="1"/>
  <c r="Q70" i="37" s="1"/>
  <c r="AR10" i="37"/>
  <c r="AC5" i="37"/>
  <c r="G64" i="37" s="1"/>
  <c r="O64" i="37" s="1"/>
  <c r="AG5" i="37"/>
  <c r="AO5" i="37"/>
  <c r="L38" i="37" s="1"/>
  <c r="AS5" i="37"/>
  <c r="BA5" i="37"/>
  <c r="Y46" i="37" s="1"/>
  <c r="AC10" i="37"/>
  <c r="I64" i="37" s="1"/>
  <c r="AG10" i="37"/>
  <c r="I68" i="37" s="1"/>
  <c r="Q68" i="37" s="1"/>
  <c r="AD5" i="37"/>
  <c r="K64" i="37" s="1"/>
  <c r="AH5" i="37"/>
  <c r="G70" i="37" s="1"/>
  <c r="O70" i="37" s="1"/>
  <c r="AL5" i="37"/>
  <c r="Q22" i="37" s="1"/>
  <c r="AP5" i="37"/>
  <c r="M38" i="37" s="1"/>
  <c r="AT5" i="37"/>
  <c r="AX5" i="37"/>
  <c r="W39" i="37" s="1"/>
  <c r="BB5" i="37"/>
  <c r="Y48" i="37" s="1"/>
  <c r="AD10" i="37"/>
  <c r="M64" i="37" s="1"/>
  <c r="AH10" i="37"/>
  <c r="M68" i="37" s="1"/>
  <c r="AL10" i="37"/>
  <c r="AP10" i="37"/>
  <c r="S24" i="37" s="1"/>
  <c r="AT10" i="37"/>
  <c r="Q38" i="37" s="1"/>
  <c r="AX10" i="37"/>
  <c r="AC19" i="37"/>
  <c r="J10" i="37" s="1"/>
  <c r="AF5" i="1"/>
  <c r="R4" i="1"/>
  <c r="R5" i="1"/>
  <c r="R3" i="1"/>
  <c r="F22" i="38" l="1"/>
  <c r="H22" i="38" s="1"/>
  <c r="F22" i="37"/>
  <c r="H22" i="37" s="1"/>
  <c r="F24" i="38"/>
  <c r="H24" i="38" s="1"/>
  <c r="O38" i="38"/>
  <c r="R38" i="38" s="1"/>
  <c r="S22" i="38"/>
  <c r="Q64" i="38"/>
  <c r="Q68" i="38"/>
  <c r="O64" i="38"/>
  <c r="O24" i="38"/>
  <c r="F24" i="37"/>
  <c r="O38" i="37"/>
  <c r="H24" i="37"/>
  <c r="O24" i="37"/>
  <c r="L24" i="37"/>
  <c r="Q64" i="37"/>
  <c r="R38" i="37"/>
  <c r="S22" i="37"/>
  <c r="Z48" i="4"/>
  <c r="AO4" i="1"/>
  <c r="AO5" i="1"/>
  <c r="AO3" i="1"/>
  <c r="L15" i="4"/>
  <c r="L14" i="4"/>
  <c r="T15" i="4"/>
  <c r="T14" i="4"/>
  <c r="P15" i="4"/>
  <c r="P14" i="4"/>
  <c r="H15" i="4"/>
  <c r="H14" i="4"/>
  <c r="AW4" i="1" l="1"/>
  <c r="AW5" i="1"/>
  <c r="AW3" i="1"/>
  <c r="AK4" i="1"/>
  <c r="AK5" i="1"/>
  <c r="AK3" i="1"/>
  <c r="AL4" i="1" l="1"/>
  <c r="AL5" i="1"/>
  <c r="AL3" i="1"/>
  <c r="AY3" i="1" l="1"/>
  <c r="AC3" i="4"/>
  <c r="AM5" i="4" s="1"/>
  <c r="AG4" i="1"/>
  <c r="AG5" i="1"/>
  <c r="AG3" i="1"/>
  <c r="AU3" i="1" s="1"/>
  <c r="AF4" i="1"/>
  <c r="AS10" i="4" l="1"/>
  <c r="AO10" i="4"/>
  <c r="AK5" i="4"/>
  <c r="J22" i="4" s="1"/>
  <c r="AO5" i="4"/>
  <c r="L38" i="4" s="1"/>
  <c r="AS5" i="4"/>
  <c r="AW5" i="4"/>
  <c r="W37" i="4" s="1"/>
  <c r="BA5" i="4"/>
  <c r="Y46" i="4" s="1"/>
  <c r="AH5" i="4"/>
  <c r="G70" i="4" s="1"/>
  <c r="AL5" i="4"/>
  <c r="Q22" i="4" s="1"/>
  <c r="AP5" i="4"/>
  <c r="M38" i="4" s="1"/>
  <c r="AT5" i="4"/>
  <c r="AX5" i="4"/>
  <c r="W39" i="4" s="1"/>
  <c r="BB5" i="4"/>
  <c r="Y48" i="4" s="1"/>
  <c r="AI5" i="4"/>
  <c r="K70" i="4" s="1"/>
  <c r="L44" i="4"/>
  <c r="AQ5" i="4"/>
  <c r="AU5" i="4"/>
  <c r="AY5" i="4"/>
  <c r="W41" i="4" s="1"/>
  <c r="BC5" i="4"/>
  <c r="R10" i="4" s="1"/>
  <c r="AJ5" i="4"/>
  <c r="AN5" i="4"/>
  <c r="AR5" i="4"/>
  <c r="AV5" i="4"/>
  <c r="AZ5" i="4"/>
  <c r="Y44" i="4" s="1"/>
  <c r="BD5" i="4"/>
  <c r="X10" i="4" s="1"/>
  <c r="AC24" i="4"/>
  <c r="AV3" i="1"/>
  <c r="AP10" i="4" s="1"/>
  <c r="S24" i="4" s="1"/>
  <c r="AU4" i="1"/>
  <c r="AF5" i="4"/>
  <c r="AG5" i="4"/>
  <c r="AE5" i="4"/>
  <c r="G68" i="4" s="1"/>
  <c r="AU5" i="1"/>
  <c r="AX4" i="1"/>
  <c r="AY5" i="1"/>
  <c r="AX5" i="1"/>
  <c r="AX3" i="1"/>
  <c r="AR10" i="4" s="1"/>
  <c r="AY4" i="1"/>
  <c r="AH3" i="1"/>
  <c r="AH5" i="1"/>
  <c r="AH4" i="1"/>
  <c r="AC19" i="4"/>
  <c r="J10" i="4" s="1"/>
  <c r="AD15" i="4"/>
  <c r="AQ10" i="4" l="1"/>
  <c r="M44" i="4" s="1"/>
  <c r="F24" i="4"/>
  <c r="O38" i="4"/>
  <c r="P38" i="4"/>
  <c r="N38" i="4"/>
  <c r="F22" i="4"/>
  <c r="K68" i="4"/>
  <c r="AV4" i="1"/>
  <c r="AV5" i="1"/>
  <c r="O70" i="4"/>
  <c r="AD5" i="4"/>
  <c r="K64" i="4" s="1"/>
  <c r="AC5" i="4"/>
  <c r="G64" i="4" s="1"/>
  <c r="AS4" i="1"/>
  <c r="AT4" i="1"/>
  <c r="AZ4" i="1"/>
  <c r="BA4" i="1"/>
  <c r="BB4" i="1"/>
  <c r="BC4" i="1"/>
  <c r="BD4" i="1"/>
  <c r="AS5" i="1"/>
  <c r="AT5" i="1"/>
  <c r="AZ5" i="1"/>
  <c r="BA5" i="1"/>
  <c r="BB5" i="1"/>
  <c r="BC5" i="1"/>
  <c r="BD5" i="1"/>
  <c r="BD3" i="1"/>
  <c r="AX10" i="4" s="1"/>
  <c r="BC3" i="1"/>
  <c r="AW10" i="4" s="1"/>
  <c r="Z46" i="4" s="1"/>
  <c r="BB3" i="1"/>
  <c r="AV10" i="4" s="1"/>
  <c r="Z44" i="4" s="1"/>
  <c r="BA3" i="1"/>
  <c r="AU10" i="4" s="1"/>
  <c r="AZ3" i="1"/>
  <c r="AT10" i="4" s="1"/>
  <c r="Q38" i="4" s="1"/>
  <c r="AT3" i="1"/>
  <c r="AN10" i="4" s="1"/>
  <c r="AS3" i="1"/>
  <c r="AM10" i="4" s="1"/>
  <c r="J24" i="4" s="1"/>
  <c r="AP4" i="1"/>
  <c r="AQ4" i="1"/>
  <c r="AR4" i="1"/>
  <c r="AP5" i="1"/>
  <c r="AQ5" i="1"/>
  <c r="AR5" i="1"/>
  <c r="AR3" i="1"/>
  <c r="AL10" i="4" s="1"/>
  <c r="AQ3" i="1"/>
  <c r="AK10" i="4" s="1"/>
  <c r="M70" i="4" s="1"/>
  <c r="AP3" i="1"/>
  <c r="AJ10" i="4" s="1"/>
  <c r="I70" i="4" s="1"/>
  <c r="AJ4" i="1"/>
  <c r="AM4" i="1"/>
  <c r="AN4" i="1"/>
  <c r="AJ5" i="1"/>
  <c r="AM5" i="1"/>
  <c r="AN5" i="1"/>
  <c r="AN3" i="1"/>
  <c r="AM3" i="1"/>
  <c r="AJ3" i="1"/>
  <c r="AI5" i="1"/>
  <c r="AI4" i="1"/>
  <c r="AI3" i="1"/>
  <c r="O68" i="4" l="1"/>
  <c r="AE15" i="4"/>
  <c r="AC15" i="4"/>
  <c r="N6" i="4" s="1"/>
  <c r="O64" i="4"/>
  <c r="AH10" i="4"/>
  <c r="AI10" i="4"/>
  <c r="AE10" i="4"/>
  <c r="D22" i="4" s="1"/>
  <c r="H22" i="4" s="1"/>
  <c r="AG10" i="4"/>
  <c r="AF10" i="4"/>
  <c r="D24" i="4" s="1"/>
  <c r="O24" i="4" s="1"/>
  <c r="AC10" i="4"/>
  <c r="I64" i="4" s="1"/>
  <c r="AD10" i="4"/>
  <c r="M64" i="4" s="1"/>
  <c r="I68" i="4" l="1"/>
  <c r="R38" i="4"/>
  <c r="M68" i="4"/>
  <c r="Q70" i="4"/>
  <c r="Q64" i="4"/>
  <c r="L24" i="4"/>
  <c r="L22" i="4"/>
  <c r="O22" i="4"/>
  <c r="S22" i="4" s="1"/>
  <c r="H24" i="4"/>
  <c r="Q68" i="4" l="1"/>
</calcChain>
</file>

<file path=xl/sharedStrings.xml><?xml version="1.0" encoding="utf-8"?>
<sst xmlns="http://schemas.openxmlformats.org/spreadsheetml/2006/main" count="759" uniqueCount="169">
  <si>
    <t>CANTIDAD DE AJUSTADOR EPÓXICO EN GALONES</t>
  </si>
  <si>
    <t>CANTIDAD DE AJUSTADOR URETANO EN GALONES</t>
  </si>
  <si>
    <t>FECHA</t>
  </si>
  <si>
    <t>VERSION 0</t>
  </si>
  <si>
    <t>dia laborado</t>
  </si>
  <si>
    <t>No</t>
  </si>
  <si>
    <t>Interior</t>
  </si>
  <si>
    <t>Exterior</t>
  </si>
  <si>
    <t>LOS DATOS RESALTADOS, SON LAS CONDICIONES AMBIENTALES TOMADAS PREVIO O DURANTE LA APLICACIÓN DE LA PINTURA</t>
  </si>
  <si>
    <t>HOY</t>
  </si>
  <si>
    <r>
      <t>m</t>
    </r>
    <r>
      <rPr>
        <sz val="12"/>
        <rFont val="Calibri"/>
        <family val="2"/>
      </rPr>
      <t>²</t>
    </r>
  </si>
  <si>
    <t>HORAS</t>
  </si>
  <si>
    <t>m²/HR</t>
  </si>
  <si>
    <t>Kg</t>
  </si>
  <si>
    <t>Kg/m²</t>
  </si>
  <si>
    <t>m²/Op</t>
  </si>
  <si>
    <t>ACUM.</t>
  </si>
  <si>
    <t>m²/Op/Dia</t>
  </si>
  <si>
    <t>DESCRIPCIÓN</t>
  </si>
  <si>
    <t>UND</t>
  </si>
  <si>
    <t>CANT</t>
  </si>
  <si>
    <t>COMBUSTIBLE PROMEDIO</t>
  </si>
  <si>
    <t>AREA:</t>
  </si>
  <si>
    <t>SPOT 1</t>
  </si>
  <si>
    <t>SPOT 2</t>
  </si>
  <si>
    <t>SPOT 3</t>
  </si>
  <si>
    <t>SPOT 4</t>
  </si>
  <si>
    <t>SPOT 5</t>
  </si>
  <si>
    <t>AREA INTERVENIDA</t>
  </si>
  <si>
    <t>:00</t>
  </si>
  <si>
    <t>NA</t>
  </si>
  <si>
    <t>GALONES DE AGUA PARA WETBLASTING</t>
  </si>
  <si>
    <t>SSPC SP5</t>
  </si>
  <si>
    <t>ARENA</t>
  </si>
  <si>
    <t>PERFIL</t>
  </si>
  <si>
    <t>NO</t>
  </si>
  <si>
    <t>INTERIOR</t>
  </si>
  <si>
    <t>SIKA SERIE 400 PART A 1310-766874 PART B 1310-766635</t>
  </si>
  <si>
    <t>CAMPO DINA</t>
  </si>
  <si>
    <t>SURFACE PROFILE</t>
  </si>
  <si>
    <t>NUMBER OF BLAST OPERATORS</t>
  </si>
  <si>
    <t>HOURS WORKED BLASTING</t>
  </si>
  <si>
    <t>COMPRESSOR #1 HOUR METER START</t>
  </si>
  <si>
    <t>COMPRESSOR #1 HOUR METER END</t>
  </si>
  <si>
    <t>COMPRESSOR #2 HOUR METER START</t>
  </si>
  <si>
    <t>COMPRESSOR #2 HOUR METER END</t>
  </si>
  <si>
    <t>COMPRESSOR #1 FUEL CONSUMPTION</t>
  </si>
  <si>
    <t>COMPRESSOR #2 FUEL CONSUMPTION</t>
  </si>
  <si>
    <t>THINNER CONSUMPTION</t>
  </si>
  <si>
    <t>WORKDAAY STARTS</t>
  </si>
  <si>
    <t>WORKDAY ENDS</t>
  </si>
  <si>
    <t>EXTERIOR PRIMER BATCH NUMBER AND PRODUCT NAME</t>
  </si>
  <si>
    <t>your logo</t>
  </si>
  <si>
    <t>CALENDAR DAY</t>
  </si>
  <si>
    <t>HOURS WORKED</t>
  </si>
  <si>
    <t>ACCUMULATED HOURS WORKED</t>
  </si>
  <si>
    <t>ACCUMULATED INTERIOR AREA PREPARED</t>
  </si>
  <si>
    <t>ACCUMULATED EXTERIOR AREA PREPARED</t>
  </si>
  <si>
    <t>ACCUMULATED TOTAL AREA PREPARED</t>
  </si>
  <si>
    <t>TOTAL DAILY INTERNAL AND EXTERNAL AREA PREPARED</t>
  </si>
  <si>
    <t>ACCUMULATED INTERIOR AREA COATED</t>
  </si>
  <si>
    <t>ACCUMULATED EXTERIOR AREA COATED WITH PRIMER</t>
  </si>
  <si>
    <t>ABRASIVE CONSUMPTION IN KG</t>
  </si>
  <si>
    <t>INTERIOR AREA PREPARED M2</t>
  </si>
  <si>
    <t>EXTERIOR AREA PREPARED M2</t>
  </si>
  <si>
    <t>INTERIOR AREA COATED M2</t>
  </si>
  <si>
    <t>EXTERIOR AREA COATED WITH PRIMER M2</t>
  </si>
  <si>
    <t>EXTERIOR AREA COATED WITH FINISH M2</t>
  </si>
  <si>
    <t>INTERIOR PAINT CONSUMPTION GAL</t>
  </si>
  <si>
    <t>EXTERIOR PAINT CONSUMPTION GAL</t>
  </si>
  <si>
    <t>FINISH PAINT CONSUMPTION GAL</t>
  </si>
  <si>
    <t>ACCUMULATED EXTERIOR AREA COATED WITH FINISH</t>
  </si>
  <si>
    <t>TOTAL CONSUMPTION OF INTERIOR PAINT</t>
  </si>
  <si>
    <t>TOTAL CONSUMPTION OF EXTERIOR PRIMER</t>
  </si>
  <si>
    <t>TOTAL CONSUMPTION OF EXTERIOR FINISH</t>
  </si>
  <si>
    <t>TOTAL ABRASIVE CONSUMPTION</t>
  </si>
  <si>
    <t>TOTAL TIME WORKED IN BLASTING</t>
  </si>
  <si>
    <t>OPERATOR PERFORMANCE</t>
  </si>
  <si>
    <t>MEDIA OF OPERATOR PERFORMANCE</t>
  </si>
  <si>
    <t>TOTAL WATER CONSUMPTION</t>
  </si>
  <si>
    <t>TOTAL COMPRESSOR 1 HOURS</t>
  </si>
  <si>
    <t>TOTAL COMPRESSOR 2 HOURS</t>
  </si>
  <si>
    <t>TOTAL COMPRESSOR 1 FUEL</t>
  </si>
  <si>
    <t>TOTAL COMPRESSOR 2 FUEL</t>
  </si>
  <si>
    <t>TOTAL THINNER CONSUMPTION</t>
  </si>
  <si>
    <t>TOTAL EPOXIC THINNER CONSUMPTION</t>
  </si>
  <si>
    <t>TOTAL URETHANE THINNER CONSUMPTION</t>
  </si>
  <si>
    <t>INTERIOR PRIMER BATCH NUMBER AND PRODUCT NAME</t>
  </si>
  <si>
    <t>EXTERIOR FINISH BATCH NUMBER AND PRODUCT NAME</t>
  </si>
  <si>
    <t>HOURS WORKED BY COMPRESSOR 1</t>
  </si>
  <si>
    <t>HOURS WORKED BY COMPRESSOR 2</t>
  </si>
  <si>
    <t>HOURS OF THE WORKDAY</t>
  </si>
  <si>
    <t>PREPARED SURFACE</t>
  </si>
  <si>
    <t>PERF/HOUR</t>
  </si>
  <si>
    <t>ABRASIVE CONSUMPTION</t>
  </si>
  <si>
    <t>ABR. PERFORMANCE</t>
  </si>
  <si>
    <t>SURFACE PREPARATION</t>
  </si>
  <si>
    <t>CLEANING</t>
  </si>
  <si>
    <t>POTS</t>
  </si>
  <si>
    <t>NUMBER OF OPERATORS</t>
  </si>
  <si>
    <t>TYPE OF CLEANING</t>
  </si>
  <si>
    <t>TYPE OF ABRASIVE</t>
  </si>
  <si>
    <t>ENVIRONMENT CONDITIONS</t>
  </si>
  <si>
    <t>CALENDAR DAY No.</t>
  </si>
  <si>
    <t>WORKING DAY No</t>
  </si>
  <si>
    <t>CODE XXXX</t>
  </si>
  <si>
    <t>PLACE</t>
  </si>
  <si>
    <t>PROJECT</t>
  </si>
  <si>
    <t>YOUR PROJECT NAME</t>
  </si>
  <si>
    <t>DATE</t>
  </si>
  <si>
    <t>START TIME</t>
  </si>
  <si>
    <t>END TIME</t>
  </si>
  <si>
    <t>INSPECTED AREA</t>
  </si>
  <si>
    <t>READING (MILS):</t>
  </si>
  <si>
    <t>IF YOUR METHOD, PASTE TESTEX TAPE HERE</t>
  </si>
  <si>
    <t>SURFACE PROFILE (REPLICA TESTEX TAPE)</t>
  </si>
  <si>
    <t>AVAILABLE EQUIPMENT</t>
  </si>
  <si>
    <t>COMPRESSOR 1</t>
  </si>
  <si>
    <t>UNIT</t>
  </si>
  <si>
    <t>NAME OF THE PRODUCT AND BATCH NUMBER</t>
  </si>
  <si>
    <t>EXTERIOR PRIMER</t>
  </si>
  <si>
    <t>EXTERIOR FINISH</t>
  </si>
  <si>
    <t>PAINT - BATCH AND NAME</t>
  </si>
  <si>
    <t>HOUR METER</t>
  </si>
  <si>
    <t>STARTS</t>
  </si>
  <si>
    <t>ENDS</t>
  </si>
  <si>
    <t>HOURS</t>
  </si>
  <si>
    <t>ACCUM.</t>
  </si>
  <si>
    <t>TODAY</t>
  </si>
  <si>
    <t>FUEL</t>
  </si>
  <si>
    <t>ACCUM</t>
  </si>
  <si>
    <t>GALLONS</t>
  </si>
  <si>
    <t xml:space="preserve">SOLVENT CONSUMPTION </t>
  </si>
  <si>
    <t>NAME</t>
  </si>
  <si>
    <t>COMMON THINNER  (GAL)</t>
  </si>
  <si>
    <t>EPOXIC THINNER CONSUMPTION</t>
  </si>
  <si>
    <t>URETHANE THINNER CONSUMPTION</t>
  </si>
  <si>
    <t>EPOXIC THINNER  (GAL)</t>
  </si>
  <si>
    <t>DRY FILM THICKNESS OF THE DAY BEFORE</t>
  </si>
  <si>
    <t>YOUR COMPANY REP SIGNATURE</t>
  </si>
  <si>
    <t>YOUR CLIENT REP SIGNATURE</t>
  </si>
  <si>
    <t>WATER USED IN WATERBLASTING</t>
  </si>
  <si>
    <t>SIGNATURES</t>
  </si>
  <si>
    <t>FINISH PAINT</t>
  </si>
  <si>
    <t>FIRST COAT PAINT</t>
  </si>
  <si>
    <t>ACCEPTED (M2)</t>
  </si>
  <si>
    <t>REJECTED (M2)</t>
  </si>
  <si>
    <t>ACCUMULATED</t>
  </si>
  <si>
    <t>EXTERIOR</t>
  </si>
  <si>
    <t>TOTALS</t>
  </si>
  <si>
    <t>OBSERVATIONS</t>
  </si>
  <si>
    <t>Sheet 1 of 2</t>
  </si>
  <si>
    <t>Sheet 2 of 2</t>
  </si>
  <si>
    <t>SURFACE PREPARATION AND PAINT APPLICATION</t>
  </si>
  <si>
    <t>MEDIA</t>
  </si>
  <si>
    <t>AMBIENT TEMP.</t>
  </si>
  <si>
    <t>Hour</t>
  </si>
  <si>
    <t>RELATIVE HUMIDITY ( % )</t>
  </si>
  <si>
    <t>METAL SHEET TEMP (°C)</t>
  </si>
  <si>
    <t>DEW POINT (°C)</t>
  </si>
  <si>
    <t>HOURS OF WORKDAY</t>
  </si>
  <si>
    <t>HOURS ACCUMULATED</t>
  </si>
  <si>
    <t xml:space="preserve">TANQUE K-16000-1 </t>
  </si>
  <si>
    <t>COMPRESSOR 2</t>
  </si>
  <si>
    <t>URETHANE THINNER  (GL)</t>
  </si>
  <si>
    <t>PAINTED AREA (M2)</t>
  </si>
  <si>
    <t>CONSUMPTION (GL)</t>
  </si>
  <si>
    <t>PERFORM (M2/GL)</t>
  </si>
  <si>
    <t>SURFACE PREPARATION AND PAINT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</si>
</sst>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00"/>
    <numFmt numFmtId="165" formatCode="[$-F800]dddd\,\ mmmm\ dd\,\ yyyy"/>
    <numFmt numFmtId="166" formatCode="0.0\ "/>
    <numFmt numFmtId="167" formatCode="h:mm;@"/>
    <numFmt numFmtId="168" formatCode="0.00\ "/>
    <numFmt numFmtId="169" formatCode="#,##0.0"/>
    <numFmt numFmtId="170" formatCode="0.00\ &quot;Kg/Mt2&quot;"/>
    <numFmt numFmtId="171" formatCode="[$-409]h:mm\ AM/PM;@"/>
    <numFmt numFmtId="172" formatCode="0.0"/>
    <numFmt numFmtId="173" formatCode="0.0\ &quot;Gl/Hora&quot;"/>
    <numFmt numFmtId="174" formatCode="0.00\ &quot;Mt2/Ton&quot;"/>
    <numFmt numFmtId="175" formatCode="[$-F400]h:mm:ss\ AM/PM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1"/>
      <name val="Arial"/>
      <family val="2"/>
    </font>
    <font>
      <sz val="14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0" fontId="1" fillId="0" borderId="0" applyBorder="0"/>
    <xf numFmtId="0" fontId="1" fillId="0" borderId="0"/>
  </cellStyleXfs>
  <cellXfs count="517">
    <xf numFmtId="0" fontId="0" fillId="0" borderId="0" xfId="0"/>
    <xf numFmtId="0" fontId="0" fillId="0" borderId="1" xfId="0" applyBorder="1"/>
    <xf numFmtId="2" fontId="0" fillId="0" borderId="0" xfId="0" applyNumberFormat="1"/>
    <xf numFmtId="0" fontId="0" fillId="0" borderId="1" xfId="0" applyBorder="1" applyAlignment="1">
      <alignment wrapText="1"/>
    </xf>
    <xf numFmtId="0" fontId="5" fillId="0" borderId="24" xfId="1" applyFont="1" applyFill="1" applyBorder="1" applyAlignment="1">
      <alignment horizontal="left"/>
    </xf>
    <xf numFmtId="0" fontId="4" fillId="0" borderId="25" xfId="1" applyFont="1" applyFill="1" applyBorder="1" applyAlignment="1">
      <alignment horizontal="center"/>
    </xf>
    <xf numFmtId="0" fontId="4" fillId="0" borderId="20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left" vertical="center"/>
    </xf>
    <xf numFmtId="0" fontId="1" fillId="0" borderId="25" xfId="1" applyFont="1" applyFill="1" applyBorder="1"/>
    <xf numFmtId="0" fontId="6" fillId="0" borderId="25" xfId="1" applyFont="1" applyFill="1" applyBorder="1" applyAlignment="1" applyProtection="1">
      <alignment horizontal="center"/>
      <protection locked="0"/>
    </xf>
    <xf numFmtId="0" fontId="5" fillId="0" borderId="25" xfId="1" applyFont="1" applyFill="1" applyBorder="1"/>
    <xf numFmtId="0" fontId="5" fillId="0" borderId="25" xfId="1" applyFont="1" applyFill="1" applyBorder="1" applyAlignment="1">
      <alignment horizontal="right"/>
    </xf>
    <xf numFmtId="0" fontId="5" fillId="0" borderId="9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5" fillId="0" borderId="20" xfId="1" applyFont="1" applyFill="1" applyBorder="1" applyAlignment="1">
      <alignment horizontal="left" vertical="center"/>
    </xf>
    <xf numFmtId="0" fontId="1" fillId="0" borderId="0" xfId="1" applyFont="1" applyFill="1" applyBorder="1"/>
    <xf numFmtId="0" fontId="6" fillId="0" borderId="2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/>
    <xf numFmtId="0" fontId="1" fillId="0" borderId="20" xfId="1" applyFont="1" applyFill="1" applyBorder="1"/>
    <xf numFmtId="0" fontId="5" fillId="0" borderId="0" xfId="1" applyFont="1" applyFill="1" applyBorder="1" applyAlignment="1">
      <alignment horizontal="right"/>
    </xf>
    <xf numFmtId="164" fontId="4" fillId="0" borderId="20" xfId="1" quotePrefix="1" applyNumberFormat="1" applyFont="1" applyFill="1" applyBorder="1" applyAlignment="1">
      <alignment horizontal="center"/>
    </xf>
    <xf numFmtId="164" fontId="6" fillId="0" borderId="0" xfId="1" quotePrefix="1" applyNumberFormat="1" applyFont="1" applyFill="1" applyBorder="1" applyAlignment="1">
      <alignment horizontal="center"/>
    </xf>
    <xf numFmtId="0" fontId="7" fillId="0" borderId="27" xfId="1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5" fillId="0" borderId="9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1" fillId="0" borderId="9" xfId="1" applyFont="1" applyFill="1" applyBorder="1"/>
    <xf numFmtId="0" fontId="5" fillId="0" borderId="0" xfId="1" applyFont="1" applyFill="1" applyBorder="1" applyAlignment="1">
      <alignment horizontal="centerContinuous"/>
    </xf>
    <xf numFmtId="0" fontId="1" fillId="0" borderId="0" xfId="1" applyFont="1" applyFill="1" applyBorder="1" applyAlignment="1">
      <alignment horizontal="centerContinuous"/>
    </xf>
    <xf numFmtId="0" fontId="1" fillId="0" borderId="27" xfId="1" applyFont="1" applyFill="1" applyBorder="1" applyAlignment="1">
      <alignment horizontal="centerContinuous"/>
    </xf>
    <xf numFmtId="0" fontId="2" fillId="0" borderId="9" xfId="1" applyFont="1" applyFill="1" applyBorder="1" applyAlignment="1">
      <alignment vertical="center" textRotation="90" wrapText="1"/>
    </xf>
    <xf numFmtId="0" fontId="2" fillId="0" borderId="0" xfId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166" fontId="10" fillId="0" borderId="0" xfId="1" applyNumberFormat="1" applyFont="1" applyFill="1" applyBorder="1" applyAlignment="1" applyProtection="1">
      <alignment horizontal="center" vertical="center"/>
      <protection locked="0"/>
    </xf>
    <xf numFmtId="167" fontId="10" fillId="0" borderId="0" xfId="1" applyNumberFormat="1" applyFont="1" applyFill="1" applyBorder="1" applyAlignment="1" applyProtection="1">
      <alignment horizontal="center" vertical="center"/>
      <protection locked="0"/>
    </xf>
    <xf numFmtId="168" fontId="10" fillId="0" borderId="0" xfId="1" applyNumberFormat="1" applyFont="1" applyFill="1" applyBorder="1" applyAlignment="1" applyProtection="1">
      <alignment horizontal="center" vertical="center"/>
      <protection locked="0"/>
    </xf>
    <xf numFmtId="166" fontId="10" fillId="0" borderId="37" xfId="1" applyNumberFormat="1" applyFont="1" applyFill="1" applyBorder="1" applyAlignment="1" applyProtection="1">
      <alignment horizontal="center" vertical="center"/>
      <protection locked="0"/>
    </xf>
    <xf numFmtId="167" fontId="10" fillId="0" borderId="1" xfId="1" applyNumberFormat="1" applyFont="1" applyFill="1" applyBorder="1" applyAlignment="1" applyProtection="1">
      <alignment horizontal="center" vertical="center"/>
      <protection locked="0"/>
    </xf>
    <xf numFmtId="168" fontId="10" fillId="0" borderId="1" xfId="1" applyNumberFormat="1" applyFont="1" applyFill="1" applyBorder="1" applyAlignment="1" applyProtection="1">
      <alignment horizontal="center" vertical="center"/>
      <protection locked="0"/>
    </xf>
    <xf numFmtId="167" fontId="10" fillId="0" borderId="38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vertical="center" wrapText="1"/>
    </xf>
    <xf numFmtId="0" fontId="2" fillId="0" borderId="27" xfId="1" applyFont="1" applyFill="1" applyBorder="1" applyAlignment="1">
      <alignment vertical="center" wrapText="1"/>
    </xf>
    <xf numFmtId="166" fontId="10" fillId="0" borderId="39" xfId="1" applyNumberFormat="1" applyFont="1" applyFill="1" applyBorder="1" applyAlignment="1" applyProtection="1">
      <alignment horizontal="center" vertical="center"/>
      <protection locked="0"/>
    </xf>
    <xf numFmtId="167" fontId="10" fillId="0" borderId="40" xfId="1" applyNumberFormat="1" applyFont="1" applyFill="1" applyBorder="1" applyAlignment="1" applyProtection="1">
      <alignment horizontal="center" vertical="center"/>
      <protection locked="0"/>
    </xf>
    <xf numFmtId="168" fontId="10" fillId="0" borderId="40" xfId="1" applyNumberFormat="1" applyFont="1" applyFill="1" applyBorder="1" applyAlignment="1" applyProtection="1">
      <alignment horizontal="center" vertical="center"/>
      <protection locked="0"/>
    </xf>
    <xf numFmtId="167" fontId="10" fillId="0" borderId="41" xfId="1" applyNumberFormat="1" applyFont="1" applyFill="1" applyBorder="1" applyAlignment="1" applyProtection="1">
      <alignment horizontal="center" vertical="center"/>
      <protection locked="0"/>
    </xf>
    <xf numFmtId="167" fontId="10" fillId="0" borderId="40" xfId="1" applyNumberFormat="1" applyFont="1" applyFill="1" applyBorder="1" applyAlignment="1" applyProtection="1">
      <alignment horizontal="center" vertical="center"/>
    </xf>
    <xf numFmtId="167" fontId="10" fillId="0" borderId="42" xfId="1" applyNumberFormat="1" applyFont="1" applyFill="1" applyBorder="1" applyAlignment="1" applyProtection="1">
      <alignment horizontal="center" vertical="center"/>
    </xf>
    <xf numFmtId="167" fontId="10" fillId="0" borderId="41" xfId="1" applyNumberFormat="1" applyFont="1" applyFill="1" applyBorder="1" applyAlignment="1" applyProtection="1">
      <alignment horizontal="center" vertical="center"/>
    </xf>
    <xf numFmtId="0" fontId="1" fillId="0" borderId="30" xfId="1" applyFont="1" applyFill="1" applyBorder="1"/>
    <xf numFmtId="0" fontId="1" fillId="0" borderId="2" xfId="1" applyFont="1" applyFill="1" applyBorder="1"/>
    <xf numFmtId="0" fontId="1" fillId="0" borderId="3" xfId="1" applyFont="1" applyFill="1" applyBorder="1"/>
    <xf numFmtId="0" fontId="1" fillId="0" borderId="44" xfId="1" applyFont="1" applyFill="1" applyBorder="1"/>
    <xf numFmtId="0" fontId="9" fillId="0" borderId="9" xfId="1" applyFont="1" applyFill="1" applyBorder="1" applyAlignment="1"/>
    <xf numFmtId="0" fontId="13" fillId="0" borderId="9" xfId="0" applyFont="1" applyFill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textRotation="90" wrapText="1"/>
    </xf>
    <xf numFmtId="170" fontId="9" fillId="0" borderId="0" xfId="1" applyNumberFormat="1" applyFont="1" applyFill="1" applyBorder="1" applyAlignment="1"/>
    <xf numFmtId="2" fontId="9" fillId="0" borderId="0" xfId="1" applyNumberFormat="1" applyFont="1" applyFill="1" applyBorder="1" applyAlignment="1">
      <alignment horizontal="center" vertical="center"/>
    </xf>
    <xf numFmtId="2" fontId="9" fillId="0" borderId="0" xfId="1" applyNumberFormat="1" applyFont="1" applyFill="1" applyBorder="1" applyAlignment="1">
      <alignment vertical="center"/>
    </xf>
    <xf numFmtId="2" fontId="12" fillId="0" borderId="0" xfId="1" applyNumberFormat="1" applyFont="1" applyFill="1" applyBorder="1" applyAlignment="1">
      <alignment vertical="center"/>
    </xf>
    <xf numFmtId="171" fontId="9" fillId="0" borderId="0" xfId="0" applyNumberFormat="1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vertical="center"/>
    </xf>
    <xf numFmtId="0" fontId="9" fillId="0" borderId="0" xfId="1" applyFont="1" applyFill="1" applyBorder="1" applyAlignment="1"/>
    <xf numFmtId="0" fontId="9" fillId="0" borderId="27" xfId="1" applyFont="1" applyFill="1" applyBorder="1" applyAlignment="1"/>
    <xf numFmtId="0" fontId="1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0" xfId="1" quotePrefix="1" applyFont="1" applyFill="1" applyBorder="1" applyAlignment="1">
      <alignment vertical="center"/>
    </xf>
    <xf numFmtId="0" fontId="1" fillId="0" borderId="0" xfId="1" applyFont="1" applyFill="1" applyBorder="1" applyAlignment="1"/>
    <xf numFmtId="0" fontId="1" fillId="0" borderId="27" xfId="1" applyFont="1" applyFill="1" applyBorder="1"/>
    <xf numFmtId="0" fontId="5" fillId="0" borderId="2" xfId="1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9" fillId="0" borderId="9" xfId="1" applyFont="1" applyFill="1" applyBorder="1" applyAlignment="1">
      <alignment vertical="center"/>
    </xf>
    <xf numFmtId="0" fontId="9" fillId="0" borderId="27" xfId="1" applyFont="1" applyFill="1" applyBorder="1" applyAlignment="1">
      <alignment vertical="center"/>
    </xf>
    <xf numFmtId="0" fontId="22" fillId="0" borderId="0" xfId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wrapText="1"/>
    </xf>
    <xf numFmtId="0" fontId="1" fillId="0" borderId="9" xfId="2" applyFont="1" applyFill="1" applyBorder="1" applyAlignment="1">
      <alignment wrapText="1"/>
    </xf>
    <xf numFmtId="0" fontId="1" fillId="0" borderId="27" xfId="2" applyFont="1" applyFill="1" applyBorder="1" applyAlignment="1">
      <alignment wrapText="1"/>
    </xf>
    <xf numFmtId="0" fontId="16" fillId="0" borderId="9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" fillId="0" borderId="19" xfId="1" applyFont="1" applyFill="1" applyBorder="1"/>
    <xf numFmtId="0" fontId="1" fillId="0" borderId="23" xfId="1" applyFont="1" applyFill="1" applyBorder="1"/>
    <xf numFmtId="0" fontId="1" fillId="0" borderId="20" xfId="2" applyFont="1" applyFill="1" applyBorder="1" applyAlignment="1">
      <alignment wrapText="1"/>
    </xf>
    <xf numFmtId="0" fontId="1" fillId="0" borderId="23" xfId="2" applyFont="1" applyFill="1" applyBorder="1" applyAlignment="1">
      <alignment wrapText="1"/>
    </xf>
    <xf numFmtId="0" fontId="1" fillId="0" borderId="19" xfId="2" applyFont="1" applyFill="1" applyBorder="1" applyAlignment="1">
      <alignment wrapText="1"/>
    </xf>
    <xf numFmtId="0" fontId="23" fillId="0" borderId="2" xfId="1" applyFont="1" applyFill="1" applyBorder="1" applyAlignment="1">
      <alignment vertical="center" wrapText="1"/>
    </xf>
    <xf numFmtId="0" fontId="23" fillId="0" borderId="3" xfId="1" applyFont="1" applyFill="1" applyBorder="1" applyAlignment="1">
      <alignment vertical="center" wrapText="1"/>
    </xf>
    <xf numFmtId="0" fontId="23" fillId="0" borderId="44" xfId="1" applyFont="1" applyFill="1" applyBorder="1" applyAlignment="1">
      <alignment vertical="center" wrapText="1"/>
    </xf>
    <xf numFmtId="0" fontId="5" fillId="0" borderId="51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22" fillId="0" borderId="53" xfId="2" applyFont="1" applyFill="1" applyBorder="1" applyAlignment="1" applyProtection="1">
      <alignment horizontal="center"/>
      <protection locked="0"/>
    </xf>
    <xf numFmtId="0" fontId="1" fillId="0" borderId="56" xfId="2" applyFont="1" applyFill="1" applyBorder="1" applyAlignment="1" applyProtection="1">
      <alignment horizontal="center"/>
      <protection locked="0"/>
    </xf>
    <xf numFmtId="172" fontId="1" fillId="0" borderId="57" xfId="2" applyNumberFormat="1" applyFont="1" applyFill="1" applyBorder="1" applyAlignment="1" applyProtection="1">
      <alignment horizontal="center"/>
    </xf>
    <xf numFmtId="172" fontId="1" fillId="0" borderId="58" xfId="2" applyNumberFormat="1" applyFont="1" applyFill="1" applyBorder="1" applyAlignment="1" applyProtection="1">
      <alignment horizontal="center"/>
      <protection locked="0"/>
    </xf>
    <xf numFmtId="172" fontId="1" fillId="0" borderId="57" xfId="2" applyNumberFormat="1" applyFont="1" applyFill="1" applyBorder="1" applyAlignment="1">
      <alignment horizontal="center"/>
    </xf>
    <xf numFmtId="172" fontId="1" fillId="0" borderId="58" xfId="2" applyNumberFormat="1" applyFont="1" applyFill="1" applyBorder="1" applyAlignment="1">
      <alignment horizontal="center"/>
    </xf>
    <xf numFmtId="172" fontId="1" fillId="0" borderId="59" xfId="2" applyNumberFormat="1" applyFont="1" applyFill="1" applyBorder="1" applyAlignment="1" applyProtection="1">
      <alignment horizontal="center"/>
      <protection locked="0"/>
    </xf>
    <xf numFmtId="172" fontId="1" fillId="0" borderId="60" xfId="2" applyNumberFormat="1" applyFont="1" applyFill="1" applyBorder="1" applyAlignment="1">
      <alignment horizontal="center"/>
    </xf>
    <xf numFmtId="0" fontId="22" fillId="0" borderId="62" xfId="2" applyFont="1" applyFill="1" applyBorder="1" applyAlignment="1" applyProtection="1">
      <alignment horizontal="center"/>
      <protection locked="0"/>
    </xf>
    <xf numFmtId="172" fontId="1" fillId="0" borderId="66" xfId="2" applyNumberFormat="1" applyFont="1" applyFill="1" applyBorder="1" applyAlignment="1">
      <alignment horizontal="center"/>
    </xf>
    <xf numFmtId="172" fontId="1" fillId="0" borderId="67" xfId="2" applyNumberFormat="1" applyFont="1" applyFill="1" applyBorder="1" applyAlignment="1" applyProtection="1">
      <alignment horizontal="center"/>
      <protection locked="0"/>
    </xf>
    <xf numFmtId="172" fontId="1" fillId="0" borderId="67" xfId="2" applyNumberFormat="1" applyFont="1" applyFill="1" applyBorder="1" applyAlignment="1">
      <alignment horizontal="center"/>
    </xf>
    <xf numFmtId="0" fontId="1" fillId="0" borderId="65" xfId="2" applyFont="1" applyFill="1" applyBorder="1" applyAlignment="1" applyProtection="1">
      <alignment horizontal="center"/>
      <protection locked="0"/>
    </xf>
    <xf numFmtId="172" fontId="1" fillId="0" borderId="68" xfId="2" applyNumberFormat="1" applyFont="1" applyFill="1" applyBorder="1" applyAlignment="1" applyProtection="1">
      <alignment horizontal="center"/>
    </xf>
    <xf numFmtId="172" fontId="1" fillId="0" borderId="69" xfId="2" applyNumberFormat="1" applyFont="1" applyFill="1" applyBorder="1" applyAlignment="1">
      <alignment horizontal="center"/>
    </xf>
    <xf numFmtId="0" fontId="2" fillId="0" borderId="3" xfId="1" applyFont="1" applyFill="1" applyBorder="1" applyAlignment="1"/>
    <xf numFmtId="172" fontId="1" fillId="0" borderId="0" xfId="2" applyNumberFormat="1" applyFont="1" applyFill="1" applyBorder="1" applyAlignment="1">
      <alignment horizontal="center"/>
    </xf>
    <xf numFmtId="0" fontId="22" fillId="0" borderId="72" xfId="2" applyFont="1" applyFill="1" applyBorder="1" applyAlignment="1" applyProtection="1">
      <alignment horizontal="center"/>
      <protection locked="0"/>
    </xf>
    <xf numFmtId="0" fontId="24" fillId="0" borderId="75" xfId="2" applyFont="1" applyFill="1" applyBorder="1" applyAlignment="1" applyProtection="1">
      <alignment horizontal="center"/>
      <protection locked="0"/>
    </xf>
    <xf numFmtId="0" fontId="2" fillId="0" borderId="51" xfId="1" applyFont="1" applyFill="1" applyBorder="1" applyAlignment="1">
      <alignment horizontal="center"/>
    </xf>
    <xf numFmtId="0" fontId="2" fillId="0" borderId="5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 textRotation="90" wrapText="1"/>
    </xf>
    <xf numFmtId="172" fontId="2" fillId="0" borderId="0" xfId="1" applyNumberFormat="1" applyFont="1" applyFill="1" applyBorder="1" applyAlignment="1"/>
    <xf numFmtId="2" fontId="1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 textRotation="90"/>
    </xf>
    <xf numFmtId="2" fontId="5" fillId="0" borderId="76" xfId="1" applyNumberFormat="1" applyFont="1" applyFill="1" applyBorder="1" applyAlignment="1">
      <alignment horizontal="center" vertical="center"/>
    </xf>
    <xf numFmtId="2" fontId="5" fillId="0" borderId="77" xfId="1" applyNumberFormat="1" applyFont="1" applyFill="1" applyBorder="1" applyAlignment="1">
      <alignment horizontal="center" vertical="center"/>
    </xf>
    <xf numFmtId="172" fontId="1" fillId="0" borderId="57" xfId="1" applyNumberFormat="1" applyFont="1" applyFill="1" applyBorder="1" applyAlignment="1" applyProtection="1">
      <alignment horizontal="center" vertical="center"/>
      <protection locked="0"/>
    </xf>
    <xf numFmtId="172" fontId="1" fillId="0" borderId="58" xfId="1" applyNumberFormat="1" applyFont="1" applyFill="1" applyBorder="1" applyAlignment="1">
      <alignment horizontal="center" vertical="center"/>
    </xf>
    <xf numFmtId="172" fontId="1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/>
    <xf numFmtId="0" fontId="22" fillId="0" borderId="70" xfId="2" applyFont="1" applyFill="1" applyBorder="1" applyAlignment="1" applyProtection="1">
      <alignment horizontal="left"/>
      <protection locked="0"/>
    </xf>
    <xf numFmtId="0" fontId="22" fillId="0" borderId="78" xfId="2" applyFont="1" applyFill="1" applyBorder="1" applyAlignment="1" applyProtection="1">
      <alignment horizontal="left"/>
      <protection locked="0"/>
    </xf>
    <xf numFmtId="0" fontId="22" fillId="0" borderId="71" xfId="2" applyFont="1" applyFill="1" applyBorder="1" applyAlignment="1" applyProtection="1">
      <alignment horizontal="left"/>
      <protection locked="0"/>
    </xf>
    <xf numFmtId="0" fontId="22" fillId="0" borderId="70" xfId="2" applyFont="1" applyFill="1" applyBorder="1" applyAlignment="1" applyProtection="1">
      <alignment horizontal="center"/>
      <protection locked="0"/>
    </xf>
    <xf numFmtId="0" fontId="1" fillId="0" borderId="79" xfId="2" applyFont="1" applyFill="1" applyBorder="1" applyAlignment="1" applyProtection="1">
      <alignment horizontal="center"/>
      <protection locked="0"/>
    </xf>
    <xf numFmtId="172" fontId="1" fillId="0" borderId="68" xfId="1" applyNumberFormat="1" applyFont="1" applyFill="1" applyBorder="1" applyAlignment="1" applyProtection="1">
      <alignment horizontal="center" vertical="center"/>
      <protection locked="0"/>
    </xf>
    <xf numFmtId="172" fontId="1" fillId="0" borderId="69" xfId="1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/>
    </xf>
    <xf numFmtId="0" fontId="22" fillId="0" borderId="0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"/>
    </xf>
    <xf numFmtId="172" fontId="2" fillId="0" borderId="0" xfId="1" applyNumberFormat="1" applyFont="1" applyFill="1" applyBorder="1" applyAlignment="1">
      <alignment horizontal="center"/>
    </xf>
    <xf numFmtId="0" fontId="22" fillId="0" borderId="0" xfId="1" applyFont="1" applyFill="1" applyBorder="1" applyAlignment="1"/>
    <xf numFmtId="2" fontId="2" fillId="0" borderId="0" xfId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left"/>
    </xf>
    <xf numFmtId="172" fontId="2" fillId="0" borderId="28" xfId="1" applyNumberFormat="1" applyFont="1" applyFill="1" applyBorder="1" applyAlignment="1"/>
    <xf numFmtId="172" fontId="2" fillId="0" borderId="45" xfId="1" applyNumberFormat="1" applyFont="1" applyFill="1" applyBorder="1" applyAlignment="1">
      <alignment horizontal="center"/>
    </xf>
    <xf numFmtId="172" fontId="2" fillId="0" borderId="85" xfId="1" applyNumberFormat="1" applyFont="1" applyFill="1" applyBorder="1" applyAlignment="1">
      <alignment horizontal="center"/>
    </xf>
    <xf numFmtId="0" fontId="2" fillId="0" borderId="46" xfId="1" applyFont="1" applyFill="1" applyBorder="1" applyAlignment="1">
      <alignment horizontal="center"/>
    </xf>
    <xf numFmtId="174" fontId="9" fillId="0" borderId="0" xfId="1" applyNumberFormat="1" applyFont="1" applyFill="1" applyBorder="1" applyAlignment="1">
      <alignment horizontal="center"/>
    </xf>
    <xf numFmtId="0" fontId="1" fillId="0" borderId="0" xfId="2" applyFont="1" applyFill="1" applyBorder="1"/>
    <xf numFmtId="0" fontId="2" fillId="0" borderId="3" xfId="1" applyFont="1" applyFill="1" applyBorder="1" applyAlignment="1">
      <alignment vertical="center" wrapText="1"/>
    </xf>
    <xf numFmtId="0" fontId="18" fillId="0" borderId="3" xfId="1" applyFont="1" applyFill="1" applyBorder="1" applyAlignment="1" applyProtection="1">
      <alignment vertical="center"/>
      <protection locked="0"/>
    </xf>
    <xf numFmtId="0" fontId="18" fillId="0" borderId="44" xfId="1" applyFont="1" applyFill="1" applyBorder="1" applyAlignment="1">
      <alignment vertical="center"/>
    </xf>
    <xf numFmtId="0" fontId="18" fillId="0" borderId="0" xfId="1" applyFont="1" applyFill="1" applyBorder="1" applyAlignment="1" applyProtection="1">
      <alignment vertical="center"/>
      <protection locked="0"/>
    </xf>
    <xf numFmtId="0" fontId="18" fillId="0" borderId="27" xfId="1" applyFont="1" applyFill="1" applyBorder="1" applyAlignment="1">
      <alignment vertical="center"/>
    </xf>
    <xf numFmtId="2" fontId="5" fillId="0" borderId="88" xfId="2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3" xfId="1" applyFont="1" applyFill="1" applyBorder="1" applyAlignment="1">
      <alignment horizontal="center" vertical="center" textRotation="90" wrapText="1"/>
    </xf>
    <xf numFmtId="0" fontId="1" fillId="0" borderId="3" xfId="1" applyFont="1" applyFill="1" applyBorder="1" applyProtection="1">
      <protection locked="0"/>
    </xf>
    <xf numFmtId="0" fontId="1" fillId="0" borderId="44" xfId="1" applyFont="1" applyFill="1" applyBorder="1" applyProtection="1">
      <protection locked="0"/>
    </xf>
    <xf numFmtId="0" fontId="2" fillId="0" borderId="0" xfId="1" applyFont="1" applyFill="1" applyBorder="1" applyAlignment="1">
      <alignment horizontal="center" vertical="center" textRotation="90" wrapText="1"/>
    </xf>
    <xf numFmtId="0" fontId="1" fillId="0" borderId="0" xfId="1" applyFont="1" applyFill="1" applyBorder="1" applyProtection="1">
      <protection locked="0"/>
    </xf>
    <xf numFmtId="0" fontId="1" fillId="0" borderId="27" xfId="1" applyFont="1" applyFill="1" applyBorder="1" applyProtection="1">
      <protection locked="0"/>
    </xf>
    <xf numFmtId="0" fontId="1" fillId="0" borderId="15" xfId="1" applyFont="1" applyFill="1" applyBorder="1" applyProtection="1">
      <protection locked="0"/>
    </xf>
    <xf numFmtId="0" fontId="1" fillId="0" borderId="0" xfId="1" applyFont="1" applyFill="1" applyBorder="1" applyAlignment="1" applyProtection="1">
      <protection locked="0"/>
    </xf>
    <xf numFmtId="0" fontId="2" fillId="0" borderId="19" xfId="1" applyFont="1" applyFill="1" applyBorder="1" applyAlignment="1">
      <alignment horizontal="center" vertical="center" textRotation="90" wrapText="1"/>
    </xf>
    <xf numFmtId="0" fontId="2" fillId="0" borderId="20" xfId="1" applyFont="1" applyFill="1" applyBorder="1" applyAlignment="1">
      <alignment horizontal="center" vertical="center" textRotation="90" wrapText="1"/>
    </xf>
    <xf numFmtId="0" fontId="1" fillId="0" borderId="20" xfId="1" applyFont="1" applyFill="1" applyBorder="1" applyProtection="1">
      <protection locked="0"/>
    </xf>
    <xf numFmtId="0" fontId="1" fillId="0" borderId="23" xfId="1" applyFont="1" applyFill="1" applyBorder="1" applyProtection="1">
      <protection locked="0"/>
    </xf>
    <xf numFmtId="0" fontId="1" fillId="0" borderId="9" xfId="2" applyFont="1" applyFill="1" applyBorder="1"/>
    <xf numFmtId="0" fontId="1" fillId="0" borderId="27" xfId="2" applyFont="1" applyFill="1" applyBorder="1"/>
    <xf numFmtId="0" fontId="5" fillId="0" borderId="0" xfId="2" applyFont="1" applyFill="1" applyBorder="1" applyAlignment="1"/>
    <xf numFmtId="0" fontId="5" fillId="0" borderId="9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/>
    <xf numFmtId="0" fontId="0" fillId="0" borderId="95" xfId="0" applyBorder="1" applyAlignment="1" applyProtection="1">
      <alignment textRotation="90"/>
    </xf>
    <xf numFmtId="0" fontId="0" fillId="0" borderId="1" xfId="0" applyBorder="1" applyAlignment="1" applyProtection="1">
      <alignment textRotation="90"/>
    </xf>
    <xf numFmtId="0" fontId="0" fillId="0" borderId="1" xfId="0" applyFill="1" applyBorder="1" applyAlignment="1" applyProtection="1">
      <alignment textRotation="90"/>
    </xf>
    <xf numFmtId="0" fontId="0" fillId="0" borderId="1" xfId="0" applyBorder="1" applyProtection="1"/>
    <xf numFmtId="14" fontId="0" fillId="2" borderId="1" xfId="0" applyNumberFormat="1" applyFill="1" applyBorder="1" applyProtection="1">
      <protection locked="0"/>
    </xf>
    <xf numFmtId="0" fontId="0" fillId="0" borderId="1" xfId="0" applyFill="1" applyBorder="1" applyProtection="1"/>
    <xf numFmtId="1" fontId="4" fillId="0" borderId="24" xfId="1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75" fontId="8" fillId="0" borderId="20" xfId="1" applyNumberFormat="1" applyFont="1" applyFill="1" applyBorder="1" applyAlignment="1" applyProtection="1">
      <alignment vertical="center"/>
    </xf>
    <xf numFmtId="175" fontId="8" fillId="0" borderId="20" xfId="1" applyNumberFormat="1" applyFont="1" applyFill="1" applyBorder="1" applyAlignment="1" applyProtection="1">
      <alignment vertical="center"/>
      <protection locked="0"/>
    </xf>
    <xf numFmtId="1" fontId="8" fillId="0" borderId="20" xfId="1" applyNumberFormat="1" applyFont="1" applyFill="1" applyBorder="1" applyAlignment="1" applyProtection="1">
      <alignment vertical="center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0" fontId="4" fillId="0" borderId="25" xfId="1" applyFont="1" applyFill="1" applyBorder="1" applyAlignment="1">
      <alignment horizontal="left"/>
    </xf>
    <xf numFmtId="0" fontId="16" fillId="0" borderId="20" xfId="1" applyFont="1" applyFill="1" applyBorder="1" applyAlignment="1" applyProtection="1">
      <alignment vertical="center"/>
    </xf>
    <xf numFmtId="0" fontId="27" fillId="0" borderId="0" xfId="1" applyFont="1" applyFill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18" fillId="0" borderId="20" xfId="1" applyFont="1" applyFill="1" applyBorder="1" applyAlignment="1" applyProtection="1">
      <alignment vertical="center"/>
    </xf>
    <xf numFmtId="14" fontId="0" fillId="2" borderId="0" xfId="0" applyNumberFormat="1" applyFill="1" applyProtection="1">
      <protection locked="0"/>
    </xf>
    <xf numFmtId="0" fontId="2" fillId="0" borderId="46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textRotation="90" wrapText="1"/>
    </xf>
    <xf numFmtId="0" fontId="2" fillId="0" borderId="19" xfId="1" applyFont="1" applyFill="1" applyBorder="1" applyAlignment="1">
      <alignment horizontal="center" vertical="center" textRotation="90" wrapText="1"/>
    </xf>
    <xf numFmtId="0" fontId="4" fillId="0" borderId="25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28" fillId="0" borderId="2" xfId="1" applyFont="1" applyFill="1" applyBorder="1" applyAlignment="1">
      <alignment horizontal="center" vertical="center" wrapText="1"/>
    </xf>
    <xf numFmtId="0" fontId="28" fillId="0" borderId="3" xfId="1" applyFont="1" applyFill="1" applyBorder="1" applyAlignment="1">
      <alignment horizontal="center" vertical="center" wrapText="1"/>
    </xf>
    <xf numFmtId="0" fontId="28" fillId="0" borderId="9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8" fillId="0" borderId="19" xfId="1" applyFont="1" applyFill="1" applyBorder="1" applyAlignment="1">
      <alignment horizontal="center" vertical="center" wrapText="1"/>
    </xf>
    <xf numFmtId="0" fontId="28" fillId="0" borderId="20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172" fontId="16" fillId="0" borderId="84" xfId="1" applyNumberFormat="1" applyFont="1" applyFill="1" applyBorder="1" applyAlignment="1" applyProtection="1">
      <alignment horizontal="center" vertical="center"/>
      <protection locked="0"/>
    </xf>
    <xf numFmtId="172" fontId="16" fillId="0" borderId="94" xfId="1" applyNumberFormat="1" applyFont="1" applyFill="1" applyBorder="1" applyAlignment="1" applyProtection="1">
      <alignment horizontal="center" vertical="center"/>
      <protection locked="0"/>
    </xf>
    <xf numFmtId="172" fontId="16" fillId="0" borderId="80" xfId="1" applyNumberFormat="1" applyFont="1" applyFill="1" applyBorder="1" applyAlignment="1" applyProtection="1">
      <alignment horizontal="center" vertical="center"/>
      <protection locked="0"/>
    </xf>
    <xf numFmtId="172" fontId="16" fillId="0" borderId="92" xfId="1" applyNumberFormat="1" applyFont="1" applyFill="1" applyBorder="1" applyAlignment="1" applyProtection="1">
      <alignment horizontal="center" vertical="center"/>
      <protection locked="0"/>
    </xf>
    <xf numFmtId="172" fontId="16" fillId="0" borderId="16" xfId="1" applyNumberFormat="1" applyFont="1" applyFill="1" applyBorder="1" applyAlignment="1" applyProtection="1">
      <alignment horizontal="center" vertical="center"/>
    </xf>
    <xf numFmtId="172" fontId="16" fillId="0" borderId="18" xfId="1" applyNumberFormat="1" applyFont="1" applyFill="1" applyBorder="1" applyAlignment="1" applyProtection="1">
      <alignment horizontal="center" vertical="center"/>
    </xf>
    <xf numFmtId="172" fontId="16" fillId="0" borderId="93" xfId="1" applyNumberFormat="1" applyFont="1" applyFill="1" applyBorder="1" applyAlignment="1" applyProtection="1">
      <alignment horizontal="center" vertical="center"/>
    </xf>
    <xf numFmtId="172" fontId="16" fillId="0" borderId="81" xfId="1" applyNumberFormat="1" applyFont="1" applyFill="1" applyBorder="1" applyAlignment="1" applyProtection="1">
      <alignment horizontal="center" vertical="center"/>
    </xf>
    <xf numFmtId="172" fontId="16" fillId="0" borderId="84" xfId="1" applyNumberFormat="1" applyFont="1" applyFill="1" applyBorder="1" applyAlignment="1">
      <alignment horizontal="center" vertical="center"/>
    </xf>
    <xf numFmtId="172" fontId="16" fillId="0" borderId="94" xfId="1" applyNumberFormat="1" applyFont="1" applyFill="1" applyBorder="1" applyAlignment="1">
      <alignment horizontal="center" vertical="center"/>
    </xf>
    <xf numFmtId="172" fontId="16" fillId="0" borderId="19" xfId="1" applyNumberFormat="1" applyFont="1" applyFill="1" applyBorder="1" applyAlignment="1">
      <alignment horizontal="center" vertical="center"/>
    </xf>
    <xf numFmtId="172" fontId="16" fillId="0" borderId="22" xfId="1" applyNumberFormat="1" applyFont="1" applyFill="1" applyBorder="1" applyAlignment="1">
      <alignment horizontal="center" vertical="center"/>
    </xf>
    <xf numFmtId="172" fontId="16" fillId="0" borderId="16" xfId="1" applyNumberFormat="1" applyFont="1" applyFill="1" applyBorder="1" applyAlignment="1">
      <alignment horizontal="center" vertical="center"/>
    </xf>
    <xf numFmtId="172" fontId="16" fillId="0" borderId="18" xfId="1" applyNumberFormat="1" applyFont="1" applyFill="1" applyBorder="1" applyAlignment="1">
      <alignment horizontal="center" vertical="center"/>
    </xf>
    <xf numFmtId="172" fontId="16" fillId="0" borderId="21" xfId="1" applyNumberFormat="1" applyFont="1" applyFill="1" applyBorder="1" applyAlignment="1">
      <alignment horizontal="center" vertical="center"/>
    </xf>
    <xf numFmtId="172" fontId="16" fillId="0" borderId="23" xfId="1" applyNumberFormat="1" applyFont="1" applyFill="1" applyBorder="1" applyAlignment="1">
      <alignment horizontal="center" vertical="center"/>
    </xf>
    <xf numFmtId="172" fontId="16" fillId="0" borderId="2" xfId="1" applyNumberFormat="1" applyFont="1" applyFill="1" applyBorder="1" applyAlignment="1" applyProtection="1">
      <alignment horizontal="center" vertical="center"/>
      <protection locked="0"/>
    </xf>
    <xf numFmtId="172" fontId="16" fillId="0" borderId="5" xfId="1" applyNumberFormat="1" applyFont="1" applyFill="1" applyBorder="1" applyAlignment="1" applyProtection="1">
      <alignment horizontal="center" vertical="center"/>
      <protection locked="0"/>
    </xf>
    <xf numFmtId="172" fontId="16" fillId="0" borderId="4" xfId="1" applyNumberFormat="1" applyFont="1" applyFill="1" applyBorder="1" applyAlignment="1">
      <alignment horizontal="center" vertical="center"/>
    </xf>
    <xf numFmtId="172" fontId="16" fillId="0" borderId="44" xfId="1" applyNumberFormat="1" applyFont="1" applyFill="1" applyBorder="1" applyAlignment="1">
      <alignment horizontal="center" vertical="center"/>
    </xf>
    <xf numFmtId="172" fontId="16" fillId="0" borderId="93" xfId="1" applyNumberFormat="1" applyFont="1" applyFill="1" applyBorder="1" applyAlignment="1">
      <alignment horizontal="center" vertical="center"/>
    </xf>
    <xf numFmtId="172" fontId="16" fillId="0" borderId="81" xfId="1" applyNumberFormat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 textRotation="90" wrapText="1"/>
    </xf>
    <xf numFmtId="0" fontId="2" fillId="0" borderId="30" xfId="1" applyFont="1" applyFill="1" applyBorder="1" applyAlignment="1">
      <alignment horizontal="center" vertical="center" textRotation="90" wrapText="1"/>
    </xf>
    <xf numFmtId="0" fontId="2" fillId="0" borderId="43" xfId="1" applyFont="1" applyFill="1" applyBorder="1" applyAlignment="1">
      <alignment horizontal="center" vertical="center" textRotation="90" wrapText="1"/>
    </xf>
    <xf numFmtId="0" fontId="1" fillId="0" borderId="28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/>
    </xf>
    <xf numFmtId="0" fontId="4" fillId="0" borderId="26" xfId="1" applyFont="1" applyFill="1" applyBorder="1" applyAlignment="1">
      <alignment horizontal="center"/>
    </xf>
    <xf numFmtId="164" fontId="6" fillId="0" borderId="25" xfId="1" quotePrefix="1" applyNumberFormat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165" fontId="19" fillId="0" borderId="20" xfId="1" applyNumberFormat="1" applyFont="1" applyFill="1" applyBorder="1" applyAlignment="1" applyProtection="1">
      <alignment horizontal="center" vertical="center"/>
    </xf>
    <xf numFmtId="0" fontId="9" fillId="0" borderId="45" xfId="1" applyFont="1" applyFill="1" applyBorder="1" applyAlignment="1">
      <alignment horizontal="center"/>
    </xf>
    <xf numFmtId="0" fontId="9" fillId="0" borderId="46" xfId="1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 wrapText="1"/>
    </xf>
    <xf numFmtId="0" fontId="14" fillId="0" borderId="46" xfId="0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/>
    </xf>
    <xf numFmtId="0" fontId="15" fillId="0" borderId="9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textRotation="90" wrapText="1"/>
    </xf>
    <xf numFmtId="0" fontId="2" fillId="0" borderId="19" xfId="1" applyFont="1" applyFill="1" applyBorder="1" applyAlignment="1">
      <alignment horizontal="center" vertical="center" textRotation="90" wrapText="1"/>
    </xf>
    <xf numFmtId="0" fontId="12" fillId="0" borderId="28" xfId="1" applyFont="1" applyFill="1" applyBorder="1" applyAlignment="1">
      <alignment horizontal="center" wrapText="1"/>
    </xf>
    <xf numFmtId="0" fontId="12" fillId="0" borderId="25" xfId="1" applyFont="1" applyFill="1" applyBorder="1" applyAlignment="1">
      <alignment horizontal="center" wrapText="1"/>
    </xf>
    <xf numFmtId="0" fontId="12" fillId="0" borderId="26" xfId="1" applyFont="1" applyFill="1" applyBorder="1" applyAlignment="1">
      <alignment horizont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169" fontId="1" fillId="0" borderId="34" xfId="1" applyNumberFormat="1" applyFont="1" applyFill="1" applyBorder="1" applyAlignment="1">
      <alignment horizontal="center" vertical="center"/>
    </xf>
    <xf numFmtId="169" fontId="1" fillId="0" borderId="39" xfId="1" applyNumberFormat="1" applyFont="1" applyFill="1" applyBorder="1" applyAlignment="1">
      <alignment horizontal="center" vertical="center"/>
    </xf>
    <xf numFmtId="2" fontId="16" fillId="0" borderId="6" xfId="1" applyNumberFormat="1" applyFont="1" applyFill="1" applyBorder="1" applyAlignment="1">
      <alignment horizontal="center" vertical="center"/>
    </xf>
    <xf numFmtId="2" fontId="16" fillId="0" borderId="42" xfId="1" applyNumberFormat="1" applyFont="1" applyFill="1" applyBorder="1" applyAlignment="1">
      <alignment horizontal="center" vertical="center"/>
    </xf>
    <xf numFmtId="2" fontId="18" fillId="0" borderId="36" xfId="1" applyNumberFormat="1" applyFont="1" applyFill="1" applyBorder="1" applyAlignment="1">
      <alignment horizontal="center" vertical="center"/>
    </xf>
    <xf numFmtId="2" fontId="18" fillId="0" borderId="41" xfId="1" applyNumberFormat="1" applyFont="1" applyFill="1" applyBorder="1" applyAlignment="1">
      <alignment horizontal="center" vertical="center"/>
    </xf>
    <xf numFmtId="169" fontId="1" fillId="0" borderId="34" xfId="1" applyNumberFormat="1" applyFont="1" applyFill="1" applyBorder="1" applyAlignment="1" applyProtection="1">
      <alignment horizontal="center" vertical="center"/>
      <protection locked="0"/>
    </xf>
    <xf numFmtId="169" fontId="1" fillId="0" borderId="39" xfId="1" applyNumberFormat="1" applyFont="1" applyFill="1" applyBorder="1" applyAlignment="1" applyProtection="1">
      <alignment horizontal="center" vertical="center"/>
      <protection locked="0"/>
    </xf>
    <xf numFmtId="2" fontId="16" fillId="0" borderId="36" xfId="1" applyNumberFormat="1" applyFont="1" applyFill="1" applyBorder="1" applyAlignment="1">
      <alignment horizontal="center" vertical="center"/>
    </xf>
    <xf numFmtId="2" fontId="16" fillId="0" borderId="41" xfId="1" applyNumberFormat="1" applyFont="1" applyFill="1" applyBorder="1" applyAlignment="1">
      <alignment horizontal="center" vertical="center"/>
    </xf>
    <xf numFmtId="1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47" xfId="1" applyNumberFormat="1" applyFont="1" applyFill="1" applyBorder="1" applyAlignment="1">
      <alignment horizontal="center" vertical="center"/>
    </xf>
    <xf numFmtId="2" fontId="12" fillId="0" borderId="49" xfId="1" applyNumberFormat="1" applyFont="1" applyFill="1" applyBorder="1" applyAlignment="1">
      <alignment horizontal="center" vertical="center"/>
    </xf>
    <xf numFmtId="2" fontId="9" fillId="0" borderId="36" xfId="1" applyNumberFormat="1" applyFont="1" applyFill="1" applyBorder="1" applyAlignment="1">
      <alignment horizontal="center" vertical="center"/>
    </xf>
    <xf numFmtId="2" fontId="9" fillId="0" borderId="41" xfId="1" applyNumberFormat="1" applyFont="1" applyFill="1" applyBorder="1" applyAlignment="1">
      <alignment horizontal="center" vertical="center"/>
    </xf>
    <xf numFmtId="169" fontId="1" fillId="0" borderId="34" xfId="1" applyNumberFormat="1" applyFont="1" applyFill="1" applyBorder="1" applyAlignment="1" applyProtection="1">
      <alignment horizontal="center" vertical="center"/>
    </xf>
    <xf numFmtId="169" fontId="1" fillId="0" borderId="39" xfId="1" applyNumberFormat="1" applyFont="1" applyFill="1" applyBorder="1" applyAlignment="1" applyProtection="1">
      <alignment horizontal="center" vertical="center"/>
    </xf>
    <xf numFmtId="2" fontId="12" fillId="0" borderId="48" xfId="1" applyNumberFormat="1" applyFont="1" applyFill="1" applyBorder="1" applyAlignment="1">
      <alignment horizontal="center" vertical="center"/>
    </xf>
    <xf numFmtId="2" fontId="12" fillId="0" borderId="50" xfId="1" applyNumberFormat="1" applyFont="1" applyFill="1" applyBorder="1" applyAlignment="1">
      <alignment horizontal="center" vertical="center"/>
    </xf>
    <xf numFmtId="170" fontId="12" fillId="0" borderId="47" xfId="1" applyNumberFormat="1" applyFont="1" applyFill="1" applyBorder="1" applyAlignment="1">
      <alignment horizontal="center" vertical="center"/>
    </xf>
    <xf numFmtId="170" fontId="12" fillId="0" borderId="49" xfId="1" applyNumberFormat="1" applyFont="1" applyFill="1" applyBorder="1" applyAlignment="1">
      <alignment horizontal="center" vertical="center"/>
    </xf>
    <xf numFmtId="2" fontId="1" fillId="0" borderId="6" xfId="1" applyNumberFormat="1" applyFont="1" applyFill="1" applyBorder="1" applyAlignment="1">
      <alignment horizontal="center" vertical="center"/>
    </xf>
    <xf numFmtId="2" fontId="1" fillId="0" borderId="42" xfId="1" applyNumberFormat="1" applyFont="1" applyFill="1" applyBorder="1" applyAlignment="1">
      <alignment horizontal="center" vertical="center"/>
    </xf>
    <xf numFmtId="0" fontId="20" fillId="0" borderId="19" xfId="1" applyFont="1" applyFill="1" applyBorder="1" applyAlignment="1">
      <alignment horizontal="center" vertical="center"/>
    </xf>
    <xf numFmtId="0" fontId="20" fillId="0" borderId="20" xfId="1" applyFont="1" applyFill="1" applyBorder="1" applyAlignment="1">
      <alignment horizontal="center" vertical="center"/>
    </xf>
    <xf numFmtId="0" fontId="20" fillId="0" borderId="23" xfId="1" applyFont="1" applyFill="1" applyBorder="1" applyAlignment="1">
      <alignment horizontal="center" vertical="center"/>
    </xf>
    <xf numFmtId="170" fontId="12" fillId="0" borderId="48" xfId="1" applyNumberFormat="1" applyFont="1" applyFill="1" applyBorder="1" applyAlignment="1">
      <alignment horizontal="center" vertical="center"/>
    </xf>
    <xf numFmtId="170" fontId="12" fillId="0" borderId="50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2" fontId="1" fillId="0" borderId="0" xfId="1" applyNumberFormat="1" applyFont="1" applyFill="1" applyBorder="1" applyAlignment="1" applyProtection="1">
      <alignment horizontal="center"/>
      <protection locked="0"/>
    </xf>
    <xf numFmtId="2" fontId="1" fillId="0" borderId="27" xfId="1" applyNumberFormat="1" applyFont="1" applyFill="1" applyBorder="1" applyAlignment="1" applyProtection="1">
      <alignment horizontal="center"/>
      <protection locked="0"/>
    </xf>
    <xf numFmtId="0" fontId="5" fillId="0" borderId="2" xfId="2" applyFont="1" applyFill="1" applyBorder="1" applyAlignment="1">
      <alignment horizontal="right" vertical="center"/>
    </xf>
    <xf numFmtId="0" fontId="5" fillId="0" borderId="3" xfId="2" applyFont="1" applyFill="1" applyBorder="1" applyAlignment="1">
      <alignment horizontal="right" vertical="center"/>
    </xf>
    <xf numFmtId="0" fontId="1" fillId="0" borderId="3" xfId="2" applyFont="1" applyFill="1" applyBorder="1" applyAlignment="1" applyProtection="1">
      <alignment horizontal="center" vertical="center"/>
      <protection locked="0"/>
    </xf>
    <xf numFmtId="0" fontId="1" fillId="0" borderId="44" xfId="2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22" fillId="0" borderId="53" xfId="2" applyFont="1" applyFill="1" applyBorder="1" applyAlignment="1" applyProtection="1">
      <alignment horizontal="left"/>
      <protection locked="0"/>
    </xf>
    <xf numFmtId="0" fontId="22" fillId="0" borderId="54" xfId="2" applyFont="1" applyFill="1" applyBorder="1" applyAlignment="1" applyProtection="1">
      <alignment horizontal="left"/>
      <protection locked="0"/>
    </xf>
    <xf numFmtId="0" fontId="22" fillId="0" borderId="55" xfId="2" applyFont="1" applyFill="1" applyBorder="1" applyAlignment="1" applyProtection="1">
      <alignment horizontal="left"/>
      <protection locked="0"/>
    </xf>
    <xf numFmtId="0" fontId="22" fillId="0" borderId="62" xfId="2" applyFont="1" applyFill="1" applyBorder="1" applyAlignment="1" applyProtection="1">
      <alignment horizontal="left"/>
      <protection locked="0"/>
    </xf>
    <xf numFmtId="0" fontId="22" fillId="0" borderId="63" xfId="2" applyFont="1" applyFill="1" applyBorder="1" applyAlignment="1" applyProtection="1">
      <alignment horizontal="left"/>
      <protection locked="0"/>
    </xf>
    <xf numFmtId="0" fontId="22" fillId="0" borderId="64" xfId="2" applyFont="1" applyFill="1" applyBorder="1" applyAlignment="1" applyProtection="1">
      <alignment horizontal="left"/>
      <protection locked="0"/>
    </xf>
    <xf numFmtId="0" fontId="2" fillId="0" borderId="34" xfId="1" applyFon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2" fillId="0" borderId="72" xfId="2" applyFont="1" applyFill="1" applyBorder="1" applyAlignment="1" applyProtection="1">
      <alignment horizontal="left"/>
      <protection locked="0"/>
    </xf>
    <xf numFmtId="0" fontId="22" fillId="0" borderId="73" xfId="2" applyFont="1" applyFill="1" applyBorder="1" applyAlignment="1" applyProtection="1">
      <alignment horizontal="left"/>
      <protection locked="0"/>
    </xf>
    <xf numFmtId="0" fontId="22" fillId="0" borderId="74" xfId="2" applyFont="1" applyFill="1" applyBorder="1" applyAlignment="1" applyProtection="1">
      <alignment horizontal="left"/>
      <protection locked="0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17" xfId="1" applyFont="1" applyFill="1" applyBorder="1" applyAlignment="1" applyProtection="1">
      <alignment horizontal="center"/>
      <protection locked="0"/>
    </xf>
    <xf numFmtId="2" fontId="18" fillId="0" borderId="45" xfId="1" applyNumberFormat="1" applyFont="1" applyFill="1" applyBorder="1" applyAlignment="1" applyProtection="1">
      <alignment horizontal="center" vertical="center"/>
      <protection locked="0"/>
    </xf>
    <xf numFmtId="2" fontId="18" fillId="0" borderId="82" xfId="1" applyNumberFormat="1" applyFont="1" applyFill="1" applyBorder="1" applyAlignment="1" applyProtection="1">
      <alignment horizontal="center" vertical="center"/>
      <protection locked="0"/>
    </xf>
    <xf numFmtId="0" fontId="1" fillId="0" borderId="27" xfId="1" applyFont="1" applyFill="1" applyBorder="1" applyAlignment="1" applyProtection="1">
      <alignment horizontal="center"/>
      <protection locked="0"/>
    </xf>
    <xf numFmtId="173" fontId="5" fillId="0" borderId="61" xfId="1" applyNumberFormat="1" applyFont="1" applyFill="1" applyBorder="1" applyAlignment="1">
      <alignment horizontal="right" vertical="center"/>
    </xf>
    <xf numFmtId="173" fontId="5" fillId="0" borderId="96" xfId="1" applyNumberFormat="1" applyFont="1" applyFill="1" applyBorder="1" applyAlignment="1">
      <alignment horizontal="right" vertical="center"/>
    </xf>
    <xf numFmtId="173" fontId="5" fillId="0" borderId="62" xfId="1" applyNumberFormat="1" applyFont="1" applyFill="1" applyBorder="1" applyAlignment="1">
      <alignment horizontal="right" vertical="center"/>
    </xf>
    <xf numFmtId="173" fontId="5" fillId="0" borderId="63" xfId="1" applyNumberFormat="1" applyFont="1" applyFill="1" applyBorder="1" applyAlignment="1">
      <alignment horizontal="right" vertical="center"/>
    </xf>
    <xf numFmtId="173" fontId="5" fillId="0" borderId="70" xfId="1" applyNumberFormat="1" applyFont="1" applyFill="1" applyBorder="1" applyAlignment="1">
      <alignment horizontal="right" vertical="center"/>
    </xf>
    <xf numFmtId="173" fontId="5" fillId="0" borderId="78" xfId="1" applyNumberFormat="1" applyFont="1" applyFill="1" applyBorder="1" applyAlignment="1">
      <alignment horizontal="right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 wrapText="1"/>
    </xf>
    <xf numFmtId="0" fontId="2" fillId="0" borderId="80" xfId="1" applyFont="1" applyFill="1" applyBorder="1" applyAlignment="1">
      <alignment horizontal="center" vertical="center" wrapText="1"/>
    </xf>
    <xf numFmtId="0" fontId="2" fillId="0" borderId="81" xfId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2" fontId="18" fillId="0" borderId="46" xfId="1" applyNumberFormat="1" applyFont="1" applyFill="1" applyBorder="1" applyAlignment="1">
      <alignment horizontal="center" vertical="center"/>
    </xf>
    <xf numFmtId="2" fontId="18" fillId="0" borderId="83" xfId="1" applyNumberFormat="1" applyFont="1" applyFill="1" applyBorder="1" applyAlignment="1">
      <alignment horizontal="center" vertical="center"/>
    </xf>
    <xf numFmtId="0" fontId="2" fillId="0" borderId="84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2" fontId="18" fillId="0" borderId="51" xfId="1" applyNumberFormat="1" applyFont="1" applyFill="1" applyBorder="1" applyAlignment="1" applyProtection="1">
      <alignment horizontal="center" vertical="center"/>
      <protection locked="0"/>
    </xf>
    <xf numFmtId="2" fontId="18" fillId="0" borderId="52" xfId="1" applyNumberFormat="1" applyFont="1" applyFill="1" applyBorder="1" applyAlignment="1">
      <alignment horizontal="center" vertical="center"/>
    </xf>
    <xf numFmtId="172" fontId="2" fillId="0" borderId="25" xfId="1" applyNumberFormat="1" applyFont="1" applyFill="1" applyBorder="1" applyAlignment="1" applyProtection="1">
      <alignment horizontal="left"/>
      <protection locked="0"/>
    </xf>
    <xf numFmtId="172" fontId="2" fillId="0" borderId="26" xfId="1" applyNumberFormat="1" applyFont="1" applyFill="1" applyBorder="1" applyAlignment="1" applyProtection="1">
      <alignment horizontal="left"/>
      <protection locked="0"/>
    </xf>
    <xf numFmtId="0" fontId="2" fillId="0" borderId="9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18" fillId="0" borderId="31" xfId="1" applyFont="1" applyFill="1" applyBorder="1" applyAlignment="1" applyProtection="1">
      <alignment horizontal="center" vertical="center"/>
      <protection locked="0"/>
    </xf>
    <xf numFmtId="0" fontId="18" fillId="0" borderId="86" xfId="1" applyFont="1" applyFill="1" applyBorder="1" applyAlignment="1" applyProtection="1">
      <alignment horizontal="center" vertical="center"/>
      <protection locked="0"/>
    </xf>
    <xf numFmtId="0" fontId="18" fillId="0" borderId="33" xfId="1" applyFont="1" applyFill="1" applyBorder="1" applyAlignment="1">
      <alignment horizontal="center" vertical="center"/>
    </xf>
    <xf numFmtId="0" fontId="18" fillId="0" borderId="87" xfId="1" applyFont="1" applyFill="1" applyBorder="1" applyAlignment="1">
      <alignment horizontal="center" vertical="center"/>
    </xf>
    <xf numFmtId="172" fontId="25" fillId="0" borderId="29" xfId="1" applyNumberFormat="1" applyFont="1" applyFill="1" applyBorder="1" applyAlignment="1">
      <alignment horizontal="center" vertical="center"/>
    </xf>
    <xf numFmtId="172" fontId="25" fillId="0" borderId="30" xfId="1" applyNumberFormat="1" applyFont="1" applyFill="1" applyBorder="1" applyAlignment="1">
      <alignment horizontal="center" vertical="center"/>
    </xf>
    <xf numFmtId="172" fontId="25" fillId="0" borderId="43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/>
    </xf>
    <xf numFmtId="0" fontId="2" fillId="0" borderId="27" xfId="2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2" fillId="0" borderId="86" xfId="1" applyFont="1" applyFill="1" applyBorder="1" applyAlignment="1">
      <alignment horizontal="center"/>
    </xf>
    <xf numFmtId="0" fontId="2" fillId="0" borderId="91" xfId="1" applyFont="1" applyFill="1" applyBorder="1" applyAlignment="1">
      <alignment horizontal="center"/>
    </xf>
    <xf numFmtId="0" fontId="2" fillId="0" borderId="87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88" xfId="2" applyFont="1" applyFill="1" applyBorder="1" applyAlignment="1">
      <alignment horizontal="center"/>
    </xf>
    <xf numFmtId="0" fontId="2" fillId="0" borderId="89" xfId="2" applyFont="1" applyFill="1" applyBorder="1" applyAlignment="1">
      <alignment horizontal="center"/>
    </xf>
    <xf numFmtId="0" fontId="2" fillId="0" borderId="77" xfId="2" applyFont="1" applyFill="1" applyBorder="1" applyAlignment="1">
      <alignment horizontal="center"/>
    </xf>
    <xf numFmtId="0" fontId="2" fillId="0" borderId="90" xfId="2" applyFont="1" applyFill="1" applyBorder="1" applyAlignment="1">
      <alignment horizontal="center"/>
    </xf>
    <xf numFmtId="0" fontId="2" fillId="0" borderId="28" xfId="2" applyFont="1" applyFill="1" applyBorder="1" applyAlignment="1">
      <alignment horizontal="center"/>
    </xf>
    <xf numFmtId="0" fontId="2" fillId="0" borderId="25" xfId="2" applyFont="1" applyFill="1" applyBorder="1" applyAlignment="1">
      <alignment horizontal="center"/>
    </xf>
    <xf numFmtId="0" fontId="2" fillId="0" borderId="26" xfId="2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left" vertical="center"/>
    </xf>
    <xf numFmtId="0" fontId="2" fillId="0" borderId="36" xfId="1" applyFont="1" applyFill="1" applyBorder="1" applyAlignment="1">
      <alignment horizontal="left" vertical="center"/>
    </xf>
    <xf numFmtId="0" fontId="2" fillId="0" borderId="37" xfId="1" applyFont="1" applyFill="1" applyBorder="1" applyAlignment="1">
      <alignment horizontal="left" vertical="center"/>
    </xf>
    <xf numFmtId="0" fontId="2" fillId="0" borderId="38" xfId="1" applyFont="1" applyFill="1" applyBorder="1" applyAlignment="1">
      <alignment horizontal="left" vertical="center"/>
    </xf>
    <xf numFmtId="172" fontId="16" fillId="0" borderId="4" xfId="1" applyNumberFormat="1" applyFont="1" applyFill="1" applyBorder="1" applyAlignment="1" applyProtection="1">
      <alignment horizontal="center" vertical="center"/>
    </xf>
    <xf numFmtId="172" fontId="16" fillId="0" borderId="44" xfId="1" applyNumberFormat="1" applyFont="1" applyFill="1" applyBorder="1" applyAlignment="1" applyProtection="1">
      <alignment horizontal="center" vertical="center"/>
    </xf>
    <xf numFmtId="172" fontId="7" fillId="0" borderId="35" xfId="1" applyNumberFormat="1" applyFont="1" applyFill="1" applyBorder="1" applyAlignment="1">
      <alignment horizontal="center" vertical="center"/>
    </xf>
    <xf numFmtId="172" fontId="7" fillId="0" borderId="1" xfId="1" applyNumberFormat="1" applyFont="1" applyFill="1" applyBorder="1" applyAlignment="1">
      <alignment horizontal="center" vertical="center"/>
    </xf>
    <xf numFmtId="172" fontId="7" fillId="0" borderId="36" xfId="1" applyNumberFormat="1" applyFont="1" applyFill="1" applyBorder="1" applyAlignment="1">
      <alignment horizontal="center" vertical="center"/>
    </xf>
    <xf numFmtId="172" fontId="7" fillId="0" borderId="38" xfId="1" applyNumberFormat="1" applyFont="1" applyFill="1" applyBorder="1" applyAlignment="1">
      <alignment horizontal="center" vertical="center"/>
    </xf>
    <xf numFmtId="172" fontId="7" fillId="0" borderId="0" xfId="1" applyNumberFormat="1" applyFont="1" applyFill="1" applyBorder="1" applyAlignment="1">
      <alignment horizontal="center" vertical="center"/>
    </xf>
    <xf numFmtId="172" fontId="7" fillId="0" borderId="27" xfId="1" applyNumberFormat="1" applyFont="1" applyFill="1" applyBorder="1" applyAlignment="1">
      <alignment horizontal="center" vertical="center"/>
    </xf>
    <xf numFmtId="172" fontId="16" fillId="0" borderId="19" xfId="1" applyNumberFormat="1" applyFont="1" applyFill="1" applyBorder="1" applyAlignment="1" applyProtection="1">
      <alignment horizontal="center" vertical="center"/>
      <protection locked="0"/>
    </xf>
    <xf numFmtId="172" fontId="16" fillId="0" borderId="22" xfId="1" applyNumberFormat="1" applyFont="1" applyFill="1" applyBorder="1" applyAlignment="1" applyProtection="1">
      <alignment horizontal="center" vertical="center"/>
      <protection locked="0"/>
    </xf>
    <xf numFmtId="172" fontId="16" fillId="0" borderId="21" xfId="1" applyNumberFormat="1" applyFont="1" applyFill="1" applyBorder="1" applyAlignment="1" applyProtection="1">
      <alignment horizontal="center" vertical="center"/>
    </xf>
    <xf numFmtId="172" fontId="16" fillId="0" borderId="23" xfId="1" applyNumberFormat="1" applyFont="1" applyFill="1" applyBorder="1" applyAlignment="1" applyProtection="1">
      <alignment horizontal="center" vertical="center"/>
    </xf>
    <xf numFmtId="172" fontId="16" fillId="0" borderId="0" xfId="1" applyNumberFormat="1" applyFont="1" applyFill="1" applyBorder="1" applyAlignment="1" applyProtection="1">
      <alignment horizontal="center" vertical="center"/>
      <protection locked="0"/>
    </xf>
    <xf numFmtId="2" fontId="16" fillId="0" borderId="84" xfId="1" applyNumberFormat="1" applyFont="1" applyFill="1" applyBorder="1" applyAlignment="1" applyProtection="1">
      <alignment horizontal="center" vertical="center"/>
      <protection locked="0"/>
    </xf>
    <xf numFmtId="0" fontId="16" fillId="0" borderId="94" xfId="1" applyFont="1" applyFill="1" applyBorder="1" applyAlignment="1" applyProtection="1">
      <alignment horizontal="center" vertical="center"/>
      <protection locked="0"/>
    </xf>
    <xf numFmtId="0" fontId="16" fillId="0" borderId="80" xfId="1" applyFont="1" applyFill="1" applyBorder="1" applyAlignment="1" applyProtection="1">
      <alignment horizontal="center" vertical="center"/>
      <protection locked="0"/>
    </xf>
    <xf numFmtId="0" fontId="16" fillId="0" borderId="92" xfId="1" applyFont="1" applyFill="1" applyBorder="1" applyAlignment="1" applyProtection="1">
      <alignment horizontal="center" vertical="center"/>
      <protection locked="0"/>
    </xf>
    <xf numFmtId="0" fontId="2" fillId="0" borderId="34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2" fontId="1" fillId="0" borderId="4" xfId="1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4" xfId="1" applyFont="1" applyFill="1" applyBorder="1" applyAlignment="1">
      <alignment horizontal="center" vertical="center" wrapText="1"/>
    </xf>
    <xf numFmtId="0" fontId="1" fillId="0" borderId="93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81" xfId="1" applyFont="1" applyFill="1" applyBorder="1" applyAlignment="1">
      <alignment horizontal="center" vertical="center" wrapText="1"/>
    </xf>
    <xf numFmtId="2" fontId="1" fillId="0" borderId="16" xfId="1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0" fontId="1" fillId="0" borderId="23" xfId="1" applyFont="1" applyFill="1" applyBorder="1" applyAlignment="1">
      <alignment horizontal="center" vertical="center" wrapText="1"/>
    </xf>
    <xf numFmtId="172" fontId="16" fillId="0" borderId="17" xfId="1" applyNumberFormat="1" applyFont="1" applyFill="1" applyBorder="1" applyAlignment="1" applyProtection="1">
      <alignment horizontal="center" vertical="center"/>
      <protection locked="0"/>
    </xf>
    <xf numFmtId="172" fontId="16" fillId="0" borderId="18" xfId="1" applyNumberFormat="1" applyFont="1" applyFill="1" applyBorder="1" applyAlignment="1" applyProtection="1">
      <alignment horizontal="center" vertical="center"/>
      <protection locked="0"/>
    </xf>
    <xf numFmtId="172" fontId="16" fillId="0" borderId="15" xfId="1" applyNumberFormat="1" applyFont="1" applyFill="1" applyBorder="1" applyAlignment="1" applyProtection="1">
      <alignment horizontal="center" vertical="center"/>
      <protection locked="0"/>
    </xf>
    <xf numFmtId="172" fontId="16" fillId="0" borderId="81" xfId="1" applyNumberFormat="1" applyFont="1" applyFill="1" applyBorder="1" applyAlignment="1" applyProtection="1">
      <alignment horizontal="center" vertical="center"/>
      <protection locked="0"/>
    </xf>
    <xf numFmtId="172" fontId="26" fillId="0" borderId="2" xfId="1" applyNumberFormat="1" applyFont="1" applyFill="1" applyBorder="1" applyAlignment="1" applyProtection="1">
      <alignment horizontal="left" vertical="center"/>
      <protection locked="0"/>
    </xf>
    <xf numFmtId="172" fontId="26" fillId="0" borderId="3" xfId="1" applyNumberFormat="1" applyFont="1" applyFill="1" applyBorder="1" applyAlignment="1" applyProtection="1">
      <alignment horizontal="left" vertical="center"/>
      <protection locked="0"/>
    </xf>
    <xf numFmtId="172" fontId="26" fillId="0" borderId="44" xfId="1" applyNumberFormat="1" applyFont="1" applyFill="1" applyBorder="1" applyAlignment="1" applyProtection="1">
      <alignment horizontal="left" vertical="center"/>
      <protection locked="0"/>
    </xf>
    <xf numFmtId="172" fontId="26" fillId="0" borderId="80" xfId="1" applyNumberFormat="1" applyFont="1" applyFill="1" applyBorder="1" applyAlignment="1" applyProtection="1">
      <alignment horizontal="left" vertical="center"/>
      <protection locked="0"/>
    </xf>
    <xf numFmtId="172" fontId="26" fillId="0" borderId="15" xfId="1" applyNumberFormat="1" applyFont="1" applyFill="1" applyBorder="1" applyAlignment="1" applyProtection="1">
      <alignment horizontal="left" vertical="center"/>
      <protection locked="0"/>
    </xf>
    <xf numFmtId="172" fontId="26" fillId="0" borderId="81" xfId="1" applyNumberFormat="1" applyFont="1" applyFill="1" applyBorder="1" applyAlignment="1" applyProtection="1">
      <alignment horizontal="left" vertical="center"/>
      <protection locked="0"/>
    </xf>
    <xf numFmtId="172" fontId="16" fillId="0" borderId="0" xfId="1" applyNumberFormat="1" applyFont="1" applyFill="1" applyBorder="1" applyAlignment="1">
      <alignment horizontal="center" vertical="center"/>
    </xf>
    <xf numFmtId="0" fontId="0" fillId="0" borderId="0" xfId="0" applyFill="1" applyProtection="1"/>
    <xf numFmtId="0" fontId="0" fillId="0" borderId="95" xfId="0" applyFill="1" applyBorder="1" applyAlignment="1" applyProtection="1">
      <alignment textRotation="90"/>
    </xf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Alignment="1" applyProtection="1">
      <alignment wrapText="1"/>
    </xf>
    <xf numFmtId="0" fontId="1" fillId="2" borderId="24" xfId="1" applyFont="1" applyFill="1" applyBorder="1"/>
    <xf numFmtId="0" fontId="0" fillId="2" borderId="0" xfId="0" applyFill="1"/>
    <xf numFmtId="0" fontId="20" fillId="2" borderId="9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20" fillId="2" borderId="27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2" fillId="0" borderId="84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0" fillId="0" borderId="1" xfId="0" applyFill="1" applyBorder="1" applyAlignment="1" applyProtection="1">
      <alignment wrapText="1"/>
    </xf>
    <xf numFmtId="166" fontId="10" fillId="2" borderId="34" xfId="1" applyNumberFormat="1" applyFont="1" applyFill="1" applyBorder="1" applyAlignment="1" applyProtection="1">
      <alignment horizontal="center" vertical="center"/>
      <protection locked="0"/>
    </xf>
    <xf numFmtId="167" fontId="10" fillId="2" borderId="35" xfId="1" applyNumberFormat="1" applyFont="1" applyFill="1" applyBorder="1" applyAlignment="1" applyProtection="1">
      <alignment horizontal="center" vertical="center"/>
      <protection locked="0"/>
    </xf>
    <xf numFmtId="168" fontId="10" fillId="2" borderId="35" xfId="1" applyNumberFormat="1" applyFont="1" applyFill="1" applyBorder="1" applyAlignment="1" applyProtection="1">
      <alignment horizontal="center" vertical="center"/>
      <protection locked="0"/>
    </xf>
    <xf numFmtId="167" fontId="10" fillId="2" borderId="36" xfId="1" applyNumberFormat="1" applyFont="1" applyFill="1" applyBorder="1" applyAlignment="1" applyProtection="1">
      <alignment horizontal="center" vertical="center"/>
      <protection locked="0"/>
    </xf>
    <xf numFmtId="166" fontId="10" fillId="2" borderId="37" xfId="1" applyNumberFormat="1" applyFont="1" applyFill="1" applyBorder="1" applyAlignment="1" applyProtection="1">
      <alignment horizontal="center" vertical="center"/>
      <protection locked="0"/>
    </xf>
    <xf numFmtId="167" fontId="10" fillId="2" borderId="1" xfId="1" applyNumberFormat="1" applyFont="1" applyFill="1" applyBorder="1" applyAlignment="1" applyProtection="1">
      <alignment horizontal="center" vertical="center"/>
      <protection locked="0"/>
    </xf>
    <xf numFmtId="168" fontId="10" fillId="2" borderId="1" xfId="1" applyNumberFormat="1" applyFont="1" applyFill="1" applyBorder="1" applyAlignment="1" applyProtection="1">
      <alignment horizontal="center" vertical="center"/>
      <protection locked="0"/>
    </xf>
    <xf numFmtId="167" fontId="10" fillId="2" borderId="38" xfId="1" applyNumberFormat="1" applyFont="1" applyFill="1" applyBorder="1" applyAlignment="1" applyProtection="1">
      <alignment horizontal="center" vertical="center"/>
      <protection locked="0"/>
    </xf>
    <xf numFmtId="172" fontId="1" fillId="2" borderId="34" xfId="1" applyNumberFormat="1" applyFont="1" applyFill="1" applyBorder="1" applyAlignment="1" applyProtection="1">
      <alignment horizontal="center"/>
      <protection locked="0"/>
    </xf>
    <xf numFmtId="172" fontId="1" fillId="2" borderId="35" xfId="1" applyNumberFormat="1" applyFont="1" applyFill="1" applyBorder="1" applyAlignment="1" applyProtection="1">
      <alignment horizontal="center"/>
      <protection locked="0"/>
    </xf>
    <xf numFmtId="172" fontId="1" fillId="2" borderId="6" xfId="1" applyNumberFormat="1" applyFont="1" applyFill="1" applyBorder="1" applyAlignment="1" applyProtection="1">
      <alignment horizontal="center"/>
      <protection locked="0"/>
    </xf>
    <xf numFmtId="172" fontId="1" fillId="2" borderId="37" xfId="2" applyNumberFormat="1" applyFont="1" applyFill="1" applyBorder="1" applyAlignment="1" applyProtection="1">
      <alignment horizontal="center" vertical="center"/>
      <protection locked="0"/>
    </xf>
    <xf numFmtId="172" fontId="1" fillId="2" borderId="1" xfId="2" applyNumberFormat="1" applyFont="1" applyFill="1" applyBorder="1" applyAlignment="1" applyProtection="1">
      <alignment horizontal="center" vertical="center"/>
      <protection locked="0"/>
    </xf>
    <xf numFmtId="172" fontId="1" fillId="2" borderId="12" xfId="1" applyNumberFormat="1" applyFont="1" applyFill="1" applyBorder="1" applyAlignment="1" applyProtection="1">
      <alignment horizontal="center"/>
      <protection locked="0"/>
    </xf>
    <xf numFmtId="172" fontId="1" fillId="2" borderId="39" xfId="1" applyNumberFormat="1" applyFont="1" applyFill="1" applyBorder="1" applyAlignment="1" applyProtection="1">
      <alignment horizontal="center"/>
      <protection locked="0"/>
    </xf>
    <xf numFmtId="172" fontId="1" fillId="2" borderId="40" xfId="1" applyNumberFormat="1" applyFont="1" applyFill="1" applyBorder="1" applyAlignment="1" applyProtection="1">
      <alignment horizontal="center"/>
      <protection locked="0"/>
    </xf>
    <xf numFmtId="172" fontId="1" fillId="2" borderId="42" xfId="1" applyNumberFormat="1" applyFont="1" applyFill="1" applyBorder="1" applyAlignment="1" applyProtection="1">
      <alignment horizontal="center"/>
      <protection locked="0"/>
    </xf>
    <xf numFmtId="0" fontId="4" fillId="2" borderId="28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12" fillId="0" borderId="34" xfId="1" applyFont="1" applyFill="1" applyBorder="1" applyAlignment="1">
      <alignment horizontal="left" vertical="center"/>
    </xf>
    <xf numFmtId="0" fontId="12" fillId="0" borderId="36" xfId="1" applyFont="1" applyFill="1" applyBorder="1" applyAlignment="1">
      <alignment horizontal="left" vertical="center"/>
    </xf>
    <xf numFmtId="0" fontId="12" fillId="0" borderId="37" xfId="1" applyFont="1" applyFill="1" applyBorder="1" applyAlignment="1">
      <alignment horizontal="left" vertical="center"/>
    </xf>
    <xf numFmtId="0" fontId="12" fillId="0" borderId="38" xfId="1" applyFont="1" applyFill="1" applyBorder="1" applyAlignment="1">
      <alignment horizontal="left" vertical="center"/>
    </xf>
    <xf numFmtId="0" fontId="12" fillId="0" borderId="39" xfId="1" applyFont="1" applyFill="1" applyBorder="1" applyAlignment="1">
      <alignment horizontal="left" vertical="center"/>
    </xf>
    <xf numFmtId="0" fontId="12" fillId="0" borderId="41" xfId="1" applyFont="1" applyFill="1" applyBorder="1" applyAlignment="1">
      <alignment horizontal="left" vertical="center"/>
    </xf>
    <xf numFmtId="172" fontId="7" fillId="0" borderId="34" xfId="1" applyNumberFormat="1" applyFont="1" applyFill="1" applyBorder="1" applyAlignment="1">
      <alignment horizontal="center" vertical="center"/>
    </xf>
    <xf numFmtId="172" fontId="7" fillId="0" borderId="37" xfId="1" applyNumberFormat="1" applyFont="1" applyFill="1" applyBorder="1" applyAlignment="1">
      <alignment horizontal="center" vertical="center"/>
    </xf>
    <xf numFmtId="172" fontId="7" fillId="0" borderId="39" xfId="1" applyNumberFormat="1" applyFont="1" applyFill="1" applyBorder="1" applyAlignment="1">
      <alignment horizontal="center" vertical="center"/>
    </xf>
    <xf numFmtId="172" fontId="7" fillId="0" borderId="40" xfId="1" applyNumberFormat="1" applyFont="1" applyFill="1" applyBorder="1" applyAlignment="1">
      <alignment horizontal="center" vertical="center"/>
    </xf>
    <xf numFmtId="172" fontId="7" fillId="0" borderId="41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_Día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73</xdr:row>
      <xdr:rowOff>76200</xdr:rowOff>
    </xdr:from>
    <xdr:to>
      <xdr:col>9</xdr:col>
      <xdr:colOff>546100</xdr:colOff>
      <xdr:row>78</xdr:row>
      <xdr:rowOff>127000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FF1BF90-9083-4614-8755-5EB299E1D994}"/>
            </a:ext>
          </a:extLst>
        </xdr:cNvPr>
        <xdr:cNvCxnSpPr/>
      </xdr:nvCxnSpPr>
      <xdr:spPr>
        <a:xfrm>
          <a:off x="3594100" y="16916400"/>
          <a:ext cx="2336800" cy="876300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73</xdr:row>
      <xdr:rowOff>76200</xdr:rowOff>
    </xdr:from>
    <xdr:to>
      <xdr:col>9</xdr:col>
      <xdr:colOff>508000</xdr:colOff>
      <xdr:row>78</xdr:row>
      <xdr:rowOff>38100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098F981-353E-44AC-A6E7-016F8ACF9AE2}"/>
            </a:ext>
          </a:extLst>
        </xdr:cNvPr>
        <xdr:cNvCxnSpPr/>
      </xdr:nvCxnSpPr>
      <xdr:spPr>
        <a:xfrm flipV="1">
          <a:off x="3594100" y="16916400"/>
          <a:ext cx="2298700" cy="787400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73</xdr:row>
      <xdr:rowOff>76200</xdr:rowOff>
    </xdr:from>
    <xdr:to>
      <xdr:col>9</xdr:col>
      <xdr:colOff>546100</xdr:colOff>
      <xdr:row>78</xdr:row>
      <xdr:rowOff>127000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4F3B9EC6-5F27-4660-8769-BDF52B1EAC34}"/>
            </a:ext>
          </a:extLst>
        </xdr:cNvPr>
        <xdr:cNvCxnSpPr/>
      </xdr:nvCxnSpPr>
      <xdr:spPr>
        <a:xfrm>
          <a:off x="3571875" y="16773525"/>
          <a:ext cx="2327275" cy="860425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73</xdr:row>
      <xdr:rowOff>76200</xdr:rowOff>
    </xdr:from>
    <xdr:to>
      <xdr:col>9</xdr:col>
      <xdr:colOff>508000</xdr:colOff>
      <xdr:row>78</xdr:row>
      <xdr:rowOff>38100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C490E0B3-0973-4BE8-8EFA-CF928FAADCCC}"/>
            </a:ext>
          </a:extLst>
        </xdr:cNvPr>
        <xdr:cNvCxnSpPr/>
      </xdr:nvCxnSpPr>
      <xdr:spPr>
        <a:xfrm flipV="1">
          <a:off x="3571875" y="16773525"/>
          <a:ext cx="2289175" cy="771525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73</xdr:row>
      <xdr:rowOff>76200</xdr:rowOff>
    </xdr:from>
    <xdr:to>
      <xdr:col>9</xdr:col>
      <xdr:colOff>546100</xdr:colOff>
      <xdr:row>78</xdr:row>
      <xdr:rowOff>127000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3C77FA35-797E-45DC-98CB-A7DF59D24B2E}"/>
            </a:ext>
          </a:extLst>
        </xdr:cNvPr>
        <xdr:cNvCxnSpPr/>
      </xdr:nvCxnSpPr>
      <xdr:spPr>
        <a:xfrm>
          <a:off x="3571875" y="16773525"/>
          <a:ext cx="2327275" cy="860425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73</xdr:row>
      <xdr:rowOff>76200</xdr:rowOff>
    </xdr:from>
    <xdr:to>
      <xdr:col>9</xdr:col>
      <xdr:colOff>508000</xdr:colOff>
      <xdr:row>78</xdr:row>
      <xdr:rowOff>38100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43105371-5F8C-48AC-9538-5D44BED1E354}"/>
            </a:ext>
          </a:extLst>
        </xdr:cNvPr>
        <xdr:cNvCxnSpPr/>
      </xdr:nvCxnSpPr>
      <xdr:spPr>
        <a:xfrm flipV="1">
          <a:off x="3571875" y="16773525"/>
          <a:ext cx="2289175" cy="771525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uricioalejandrohernandezzambrano/Dropbox/ZH%20Ingenieros/SGI%20GR%20TK%207314%20Cove&#241;as/Realizaci&#243;n%20del%20Producto/Ejecucion%20de%20Proyecto/EJP-FOR-06%20Avance%20Diario/Avance%20Diar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DATOS"/>
      <sheetName val="SE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5 (2)"/>
      <sheetName val="Avance Diario"/>
      <sheetName val="14 (2)"/>
      <sheetName val="13 (2)"/>
      <sheetName val="16 (2)"/>
      <sheetName val="Avance Diario.xlsm"/>
    </sheetNames>
    <sheetDataSet>
      <sheetData sheetId="0"/>
      <sheetData sheetId="1">
        <row r="1">
          <cell r="ES1" t="str">
            <v>SI</v>
          </cell>
        </row>
        <row r="2">
          <cell r="ES2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"/>
  <sheetViews>
    <sheetView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X20" sqref="X20"/>
    </sheetView>
  </sheetViews>
  <sheetFormatPr baseColWidth="10" defaultRowHeight="15" x14ac:dyDescent="0.25"/>
  <cols>
    <col min="1" max="1" width="4.7109375" style="179" customWidth="1"/>
    <col min="2" max="2" width="12.85546875" style="179" customWidth="1"/>
    <col min="3" max="3" width="4" style="179" bestFit="1" customWidth="1"/>
    <col min="4" max="4" width="3.7109375" style="179" bestFit="1" customWidth="1"/>
    <col min="5" max="7" width="4" style="179" bestFit="1" customWidth="1"/>
    <col min="8" max="8" width="4" style="179" customWidth="1"/>
    <col min="9" max="9" width="3.7109375" style="179" bestFit="1" customWidth="1"/>
    <col min="10" max="11" width="3.7109375" style="179" customWidth="1"/>
    <col min="12" max="12" width="5" style="179" bestFit="1" customWidth="1"/>
    <col min="13" max="13" width="3.7109375" style="179" bestFit="1" customWidth="1"/>
    <col min="14" max="14" width="3.7109375" style="179" customWidth="1"/>
    <col min="15" max="15" width="3.7109375" style="179" bestFit="1" customWidth="1"/>
    <col min="16" max="16" width="6.140625" style="179" customWidth="1"/>
    <col min="17" max="17" width="5.85546875" style="179" customWidth="1"/>
    <col min="18" max="18" width="3.7109375" style="473" customWidth="1"/>
    <col min="19" max="20" width="3.7109375" style="179" bestFit="1" customWidth="1"/>
    <col min="21" max="21" width="3.7109375" style="473" customWidth="1"/>
    <col min="22" max="23" width="3.7109375" style="179" bestFit="1" customWidth="1"/>
    <col min="24" max="24" width="60.42578125" style="179" customWidth="1"/>
    <col min="25" max="26" width="3.85546875" style="179" bestFit="1" customWidth="1"/>
    <col min="27" max="30" width="3.7109375" style="179" bestFit="1" customWidth="1"/>
    <col min="31" max="31" width="4" style="179" bestFit="1" customWidth="1"/>
    <col min="32" max="33" width="3.7109375" style="179" bestFit="1" customWidth="1"/>
    <col min="34" max="34" width="3.7109375" style="179" customWidth="1"/>
    <col min="35" max="35" width="4" style="179" bestFit="1" customWidth="1"/>
    <col min="36" max="36" width="3.7109375" style="179" bestFit="1" customWidth="1"/>
    <col min="37" max="38" width="4" style="179" customWidth="1"/>
    <col min="39" max="40" width="3.7109375" style="179" bestFit="1" customWidth="1"/>
    <col min="41" max="41" width="3.7109375" style="179" customWidth="1"/>
    <col min="42" max="44" width="3.7109375" style="179" bestFit="1" customWidth="1"/>
    <col min="45" max="45" width="7" style="179" customWidth="1"/>
    <col min="46" max="46" width="3.7109375" style="179" bestFit="1" customWidth="1"/>
    <col min="47" max="47" width="6.42578125" style="179" customWidth="1"/>
    <col min="48" max="48" width="3.7109375" style="179" bestFit="1" customWidth="1"/>
    <col min="49" max="49" width="3.7109375" style="179" customWidth="1"/>
    <col min="50" max="50" width="4.5703125" style="179" customWidth="1"/>
    <col min="51" max="56" width="3.7109375" style="179" bestFit="1" customWidth="1"/>
    <col min="57" max="16384" width="11.42578125" style="179"/>
  </cols>
  <sheetData>
    <row r="1" spans="1:56" x14ac:dyDescent="0.25">
      <c r="A1" s="181">
        <v>1</v>
      </c>
      <c r="B1" s="181">
        <v>2</v>
      </c>
      <c r="C1" s="181">
        <v>3</v>
      </c>
      <c r="D1" s="181">
        <v>4</v>
      </c>
      <c r="E1" s="181">
        <v>5</v>
      </c>
      <c r="F1" s="181">
        <v>6</v>
      </c>
      <c r="G1" s="181">
        <v>7</v>
      </c>
      <c r="H1" s="181">
        <v>8</v>
      </c>
      <c r="I1" s="181">
        <v>9</v>
      </c>
      <c r="J1" s="181">
        <v>10</v>
      </c>
      <c r="K1" s="181">
        <v>11</v>
      </c>
      <c r="L1" s="181">
        <v>12</v>
      </c>
      <c r="M1" s="181">
        <v>13</v>
      </c>
      <c r="N1" s="181">
        <v>14</v>
      </c>
      <c r="O1" s="181">
        <v>15</v>
      </c>
      <c r="P1" s="181">
        <v>16</v>
      </c>
      <c r="Q1" s="181">
        <v>17</v>
      </c>
      <c r="R1" s="470">
        <v>18</v>
      </c>
      <c r="S1" s="181">
        <v>19</v>
      </c>
      <c r="T1" s="181">
        <v>20</v>
      </c>
      <c r="U1" s="470">
        <v>21</v>
      </c>
      <c r="V1" s="181">
        <v>22</v>
      </c>
      <c r="W1" s="181">
        <v>23</v>
      </c>
      <c r="X1" s="181">
        <v>24</v>
      </c>
      <c r="Y1" s="181">
        <v>25</v>
      </c>
      <c r="Z1" s="181">
        <v>26</v>
      </c>
      <c r="AA1" s="181">
        <v>27</v>
      </c>
      <c r="AB1" s="181">
        <v>28</v>
      </c>
      <c r="AC1" s="181">
        <v>29</v>
      </c>
      <c r="AD1" s="181">
        <v>30</v>
      </c>
      <c r="AE1" s="181">
        <v>31</v>
      </c>
      <c r="AF1" s="181">
        <v>32</v>
      </c>
      <c r="AG1" s="181">
        <v>33</v>
      </c>
      <c r="AH1" s="181">
        <v>34</v>
      </c>
      <c r="AI1" s="181">
        <v>35</v>
      </c>
      <c r="AJ1" s="181">
        <v>36</v>
      </c>
      <c r="AK1" s="181">
        <v>37</v>
      </c>
      <c r="AL1" s="181">
        <v>38</v>
      </c>
      <c r="AM1" s="181">
        <v>39</v>
      </c>
      <c r="AN1" s="181">
        <v>40</v>
      </c>
      <c r="AO1" s="181">
        <v>41</v>
      </c>
      <c r="AP1" s="181">
        <v>42</v>
      </c>
      <c r="AQ1" s="181">
        <v>43</v>
      </c>
      <c r="AR1" s="181">
        <v>44</v>
      </c>
      <c r="AS1" s="181">
        <v>45</v>
      </c>
      <c r="AT1" s="181">
        <v>46</v>
      </c>
      <c r="AU1" s="181">
        <v>47</v>
      </c>
      <c r="AV1" s="181">
        <v>48</v>
      </c>
      <c r="AW1" s="181">
        <v>49</v>
      </c>
      <c r="AX1" s="181">
        <v>50</v>
      </c>
      <c r="AY1" s="181">
        <v>51</v>
      </c>
      <c r="AZ1" s="181">
        <v>52</v>
      </c>
      <c r="BA1" s="181">
        <v>53</v>
      </c>
      <c r="BB1" s="181">
        <v>54</v>
      </c>
      <c r="BC1" s="181">
        <v>55</v>
      </c>
      <c r="BD1" s="181">
        <v>56</v>
      </c>
    </row>
    <row r="2" spans="1:56" ht="268.5" x14ac:dyDescent="0.25">
      <c r="A2" s="181"/>
      <c r="B2" s="181"/>
      <c r="C2" s="182" t="s">
        <v>39</v>
      </c>
      <c r="D2" s="182" t="s">
        <v>63</v>
      </c>
      <c r="E2" s="182" t="s">
        <v>64</v>
      </c>
      <c r="F2" s="182" t="s">
        <v>65</v>
      </c>
      <c r="G2" s="182" t="s">
        <v>66</v>
      </c>
      <c r="H2" s="182" t="s">
        <v>67</v>
      </c>
      <c r="I2" s="182" t="s">
        <v>68</v>
      </c>
      <c r="J2" s="182" t="s">
        <v>69</v>
      </c>
      <c r="K2" s="182" t="s">
        <v>70</v>
      </c>
      <c r="L2" s="182" t="s">
        <v>62</v>
      </c>
      <c r="M2" s="182" t="s">
        <v>40</v>
      </c>
      <c r="N2" s="182" t="s">
        <v>31</v>
      </c>
      <c r="O2" s="182" t="s">
        <v>41</v>
      </c>
      <c r="P2" s="182" t="s">
        <v>42</v>
      </c>
      <c r="Q2" s="182" t="s">
        <v>43</v>
      </c>
      <c r="R2" s="471" t="s">
        <v>89</v>
      </c>
      <c r="S2" s="182" t="s">
        <v>44</v>
      </c>
      <c r="T2" s="182" t="s">
        <v>45</v>
      </c>
      <c r="U2" s="471" t="s">
        <v>90</v>
      </c>
      <c r="V2" s="182" t="s">
        <v>46</v>
      </c>
      <c r="W2" s="182" t="s">
        <v>47</v>
      </c>
      <c r="X2" s="183" t="s">
        <v>87</v>
      </c>
      <c r="Y2" s="183" t="s">
        <v>51</v>
      </c>
      <c r="Z2" s="183" t="s">
        <v>88</v>
      </c>
      <c r="AA2" s="183" t="s">
        <v>48</v>
      </c>
      <c r="AB2" s="183" t="s">
        <v>135</v>
      </c>
      <c r="AC2" s="183" t="s">
        <v>136</v>
      </c>
      <c r="AD2" s="183" t="s">
        <v>49</v>
      </c>
      <c r="AE2" s="183" t="s">
        <v>50</v>
      </c>
      <c r="AF2" s="183" t="s">
        <v>53</v>
      </c>
      <c r="AG2" s="183" t="s">
        <v>91</v>
      </c>
      <c r="AH2" s="183" t="s">
        <v>55</v>
      </c>
      <c r="AI2" s="184" t="s">
        <v>56</v>
      </c>
      <c r="AJ2" s="184" t="s">
        <v>57</v>
      </c>
      <c r="AK2" s="184" t="s">
        <v>59</v>
      </c>
      <c r="AL2" s="184" t="s">
        <v>58</v>
      </c>
      <c r="AM2" s="184" t="s">
        <v>60</v>
      </c>
      <c r="AN2" s="184" t="s">
        <v>61</v>
      </c>
      <c r="AO2" s="184" t="s">
        <v>71</v>
      </c>
      <c r="AP2" s="183" t="s">
        <v>72</v>
      </c>
      <c r="AQ2" s="183" t="s">
        <v>73</v>
      </c>
      <c r="AR2" s="183" t="s">
        <v>74</v>
      </c>
      <c r="AS2" s="183" t="s">
        <v>75</v>
      </c>
      <c r="AT2" s="183" t="s">
        <v>76</v>
      </c>
      <c r="AU2" s="183" t="s">
        <v>77</v>
      </c>
      <c r="AV2" s="183" t="s">
        <v>78</v>
      </c>
      <c r="AW2" s="183" t="s">
        <v>79</v>
      </c>
      <c r="AX2" s="183" t="s">
        <v>80</v>
      </c>
      <c r="AY2" s="183" t="s">
        <v>81</v>
      </c>
      <c r="AZ2" s="182" t="s">
        <v>82</v>
      </c>
      <c r="BA2" s="182" t="s">
        <v>83</v>
      </c>
      <c r="BB2" s="182" t="s">
        <v>84</v>
      </c>
      <c r="BC2" s="182" t="s">
        <v>85</v>
      </c>
      <c r="BD2" s="182" t="s">
        <v>86</v>
      </c>
    </row>
    <row r="3" spans="1:56" x14ac:dyDescent="0.25">
      <c r="A3" s="185">
        <v>1</v>
      </c>
      <c r="B3" s="186">
        <v>40967</v>
      </c>
      <c r="C3" s="180">
        <v>3.2</v>
      </c>
      <c r="D3" s="180">
        <v>32</v>
      </c>
      <c r="E3" s="180">
        <v>0</v>
      </c>
      <c r="F3" s="180">
        <v>0</v>
      </c>
      <c r="G3" s="180">
        <v>0</v>
      </c>
      <c r="H3" s="180">
        <v>0</v>
      </c>
      <c r="I3" s="180">
        <v>0</v>
      </c>
      <c r="J3" s="180">
        <v>0</v>
      </c>
      <c r="K3" s="180">
        <v>0</v>
      </c>
      <c r="L3" s="180">
        <v>2400</v>
      </c>
      <c r="M3" s="180">
        <v>1</v>
      </c>
      <c r="N3" s="180">
        <v>0</v>
      </c>
      <c r="O3" s="180">
        <v>5</v>
      </c>
      <c r="P3" s="180">
        <v>2612</v>
      </c>
      <c r="Q3" s="180">
        <v>2617</v>
      </c>
      <c r="R3" s="472">
        <f>Q3-P3</f>
        <v>5</v>
      </c>
      <c r="S3" s="180">
        <v>0</v>
      </c>
      <c r="T3" s="180">
        <v>0</v>
      </c>
      <c r="U3" s="472">
        <f>T3-S3</f>
        <v>0</v>
      </c>
      <c r="V3" s="180">
        <v>25</v>
      </c>
      <c r="W3" s="180">
        <v>0</v>
      </c>
      <c r="X3" s="180" t="s">
        <v>35</v>
      </c>
      <c r="Y3" s="180" t="s">
        <v>35</v>
      </c>
      <c r="Z3" s="180" t="s">
        <v>35</v>
      </c>
      <c r="AA3" s="180">
        <v>0</v>
      </c>
      <c r="AB3" s="180">
        <v>0</v>
      </c>
      <c r="AC3" s="180">
        <v>0</v>
      </c>
      <c r="AD3" s="180">
        <v>8</v>
      </c>
      <c r="AE3" s="180">
        <v>16</v>
      </c>
      <c r="AF3" s="187">
        <v>0</v>
      </c>
      <c r="AG3" s="187">
        <f>+AE3-AD3</f>
        <v>8</v>
      </c>
      <c r="AH3" s="187">
        <f>SUM($AG$3:AG3)</f>
        <v>8</v>
      </c>
      <c r="AI3" s="185">
        <f>SUM($D$3:D3)</f>
        <v>32</v>
      </c>
      <c r="AJ3" s="185">
        <f>SUM($E$3:E3)</f>
        <v>0</v>
      </c>
      <c r="AK3" s="185">
        <f>+D3+E3</f>
        <v>32</v>
      </c>
      <c r="AL3" s="185">
        <f>SUM($AK$3:AK3)</f>
        <v>32</v>
      </c>
      <c r="AM3" s="185">
        <f>SUM($F$3:F3)</f>
        <v>0</v>
      </c>
      <c r="AN3" s="185">
        <f>SUM($G$3:G3)</f>
        <v>0</v>
      </c>
      <c r="AO3" s="185">
        <f>SUM($H$3:H3)</f>
        <v>0</v>
      </c>
      <c r="AP3" s="185">
        <f>SUM($I$3:I3)</f>
        <v>0</v>
      </c>
      <c r="AQ3" s="185">
        <f>SUM($J$3:J3)</f>
        <v>0</v>
      </c>
      <c r="AR3" s="185">
        <f>SUM($K$3:K3)</f>
        <v>0</v>
      </c>
      <c r="AS3" s="185">
        <f>SUM($L$3:L3)</f>
        <v>2400</v>
      </c>
      <c r="AT3" s="185">
        <f>SUM($O$3:O3)</f>
        <v>5</v>
      </c>
      <c r="AU3" s="185">
        <f>+(D3+E3)/AG3</f>
        <v>4</v>
      </c>
      <c r="AV3" s="185">
        <f>SUM($AU$3:AU3)*AG3/A3</f>
        <v>32</v>
      </c>
      <c r="AW3" s="185">
        <f>SUM($N$3:N3)</f>
        <v>0</v>
      </c>
      <c r="AX3" s="185">
        <f>SUM($R$3:R3)</f>
        <v>5</v>
      </c>
      <c r="AY3" s="185">
        <f>SUM($U$3:U3)</f>
        <v>0</v>
      </c>
      <c r="AZ3" s="185">
        <f>SUM($V$3:V3)</f>
        <v>25</v>
      </c>
      <c r="BA3" s="185">
        <f>SUM($W$3:W3)</f>
        <v>0</v>
      </c>
      <c r="BB3" s="185">
        <f>SUM($AA$3:AA3)</f>
        <v>0</v>
      </c>
      <c r="BC3" s="185">
        <f>SUM($AB$3:AB3)</f>
        <v>0</v>
      </c>
      <c r="BD3" s="185">
        <f>SUM($AC$3:AC3)</f>
        <v>0</v>
      </c>
    </row>
    <row r="4" spans="1:56" x14ac:dyDescent="0.25">
      <c r="A4" s="185">
        <v>2</v>
      </c>
      <c r="B4" s="186">
        <v>40968</v>
      </c>
      <c r="C4" s="180">
        <v>3.3</v>
      </c>
      <c r="D4" s="180">
        <v>62</v>
      </c>
      <c r="E4" s="180">
        <v>0</v>
      </c>
      <c r="F4" s="180">
        <v>0</v>
      </c>
      <c r="G4" s="180">
        <v>0</v>
      </c>
      <c r="H4" s="180">
        <v>0</v>
      </c>
      <c r="I4" s="180">
        <v>0</v>
      </c>
      <c r="J4" s="180">
        <v>0</v>
      </c>
      <c r="K4" s="180">
        <v>0</v>
      </c>
      <c r="L4" s="180">
        <v>1700</v>
      </c>
      <c r="M4" s="180">
        <v>1</v>
      </c>
      <c r="N4" s="180">
        <v>0</v>
      </c>
      <c r="O4" s="180">
        <v>3</v>
      </c>
      <c r="P4" s="180">
        <v>2617</v>
      </c>
      <c r="Q4" s="180">
        <v>2620</v>
      </c>
      <c r="R4" s="472">
        <f>Q4-P4</f>
        <v>3</v>
      </c>
      <c r="S4" s="180">
        <v>0</v>
      </c>
      <c r="T4" s="180">
        <v>0</v>
      </c>
      <c r="U4" s="472">
        <f>T4-S4</f>
        <v>0</v>
      </c>
      <c r="V4" s="180">
        <v>15</v>
      </c>
      <c r="W4" s="180">
        <v>0</v>
      </c>
      <c r="X4" s="180" t="s">
        <v>35</v>
      </c>
      <c r="Y4" s="180" t="s">
        <v>35</v>
      </c>
      <c r="Z4" s="180" t="s">
        <v>35</v>
      </c>
      <c r="AA4" s="180">
        <v>0</v>
      </c>
      <c r="AB4" s="180">
        <v>0</v>
      </c>
      <c r="AC4" s="180">
        <v>0</v>
      </c>
      <c r="AD4" s="180">
        <v>8</v>
      </c>
      <c r="AE4" s="180">
        <v>16</v>
      </c>
      <c r="AF4" s="187">
        <f>B4-$B$3</f>
        <v>1</v>
      </c>
      <c r="AG4" s="187">
        <f>+AE4-AD4</f>
        <v>8</v>
      </c>
      <c r="AH4" s="187">
        <f>SUM($AG$3:AG4)</f>
        <v>16</v>
      </c>
      <c r="AI4" s="185">
        <f>SUM($D$3:D4)</f>
        <v>94</v>
      </c>
      <c r="AJ4" s="185">
        <f>SUM($E$3:E4)</f>
        <v>0</v>
      </c>
      <c r="AK4" s="185">
        <f>+D4+E4</f>
        <v>62</v>
      </c>
      <c r="AL4" s="185">
        <f>SUM($AK$3:AK4)</f>
        <v>94</v>
      </c>
      <c r="AM4" s="185">
        <f>SUM($F$3:F4)</f>
        <v>0</v>
      </c>
      <c r="AN4" s="185">
        <f>SUM($G$3:G4)</f>
        <v>0</v>
      </c>
      <c r="AO4" s="185">
        <f>SUM($H$3:H4)</f>
        <v>0</v>
      </c>
      <c r="AP4" s="185">
        <f>SUM($I$3:I4)</f>
        <v>0</v>
      </c>
      <c r="AQ4" s="185">
        <f>SUM($J$3:J4)</f>
        <v>0</v>
      </c>
      <c r="AR4" s="185">
        <f>SUM($K$3:K4)</f>
        <v>0</v>
      </c>
      <c r="AS4" s="185">
        <f>SUM($L$3:L4)</f>
        <v>4100</v>
      </c>
      <c r="AT4" s="185">
        <f>SUM($O$3:O4)</f>
        <v>8</v>
      </c>
      <c r="AU4" s="185">
        <f>+(D4+E4)/AG4</f>
        <v>7.75</v>
      </c>
      <c r="AV4" s="185">
        <f>SUM($AU$3:AU4)*AG4/A4</f>
        <v>47</v>
      </c>
      <c r="AW4" s="185">
        <f>SUM($N$3:N4)</f>
        <v>0</v>
      </c>
      <c r="AX4" s="185">
        <f>SUM($R$3:R4)</f>
        <v>8</v>
      </c>
      <c r="AY4" s="185">
        <f>SUM($U$3:U4)</f>
        <v>0</v>
      </c>
      <c r="AZ4" s="185">
        <f>SUM($V$3:V4)</f>
        <v>40</v>
      </c>
      <c r="BA4" s="185">
        <f>SUM($W$3:W4)</f>
        <v>0</v>
      </c>
      <c r="BB4" s="185">
        <f>SUM($AA$3:AA4)</f>
        <v>0</v>
      </c>
      <c r="BC4" s="185">
        <f>SUM($AB$3:AB4)</f>
        <v>0</v>
      </c>
      <c r="BD4" s="185">
        <f>SUM($AC$3:AC4)</f>
        <v>0</v>
      </c>
    </row>
    <row r="5" spans="1:56" x14ac:dyDescent="0.25">
      <c r="A5" s="185">
        <v>3</v>
      </c>
      <c r="B5" s="186">
        <v>40969</v>
      </c>
      <c r="C5" s="180">
        <v>3.5</v>
      </c>
      <c r="D5" s="180">
        <v>90</v>
      </c>
      <c r="E5" s="180">
        <v>0</v>
      </c>
      <c r="F5" s="180">
        <f>32+62+90</f>
        <v>184</v>
      </c>
      <c r="G5" s="180">
        <v>0</v>
      </c>
      <c r="H5" s="180">
        <v>0</v>
      </c>
      <c r="I5" s="180">
        <v>33</v>
      </c>
      <c r="J5" s="180">
        <v>0</v>
      </c>
      <c r="K5" s="180">
        <v>0</v>
      </c>
      <c r="L5" s="180">
        <v>2700</v>
      </c>
      <c r="M5" s="180">
        <v>1</v>
      </c>
      <c r="N5" s="180">
        <v>0</v>
      </c>
      <c r="O5" s="180">
        <v>4</v>
      </c>
      <c r="P5" s="180">
        <v>2620</v>
      </c>
      <c r="Q5" s="180">
        <v>2624.4</v>
      </c>
      <c r="R5" s="472">
        <f>Q5-P5</f>
        <v>4.4000000000000909</v>
      </c>
      <c r="S5" s="180">
        <v>0</v>
      </c>
      <c r="T5" s="180">
        <v>0</v>
      </c>
      <c r="U5" s="472">
        <f>T5-S5</f>
        <v>0</v>
      </c>
      <c r="V5" s="180">
        <v>20</v>
      </c>
      <c r="W5" s="180">
        <v>0</v>
      </c>
      <c r="X5" s="180" t="s">
        <v>37</v>
      </c>
      <c r="Y5" s="180" t="s">
        <v>35</v>
      </c>
      <c r="Z5" s="180" t="s">
        <v>35</v>
      </c>
      <c r="AA5" s="180">
        <v>4</v>
      </c>
      <c r="AB5" s="180">
        <v>0</v>
      </c>
      <c r="AC5" s="180">
        <v>0</v>
      </c>
      <c r="AD5" s="180">
        <v>8</v>
      </c>
      <c r="AE5" s="180">
        <v>16</v>
      </c>
      <c r="AF5" s="187">
        <f>B5-$B$3</f>
        <v>2</v>
      </c>
      <c r="AG5" s="187">
        <f>+AE5-AD5</f>
        <v>8</v>
      </c>
      <c r="AH5" s="187">
        <f>SUM($AG$3:AG5)</f>
        <v>24</v>
      </c>
      <c r="AI5" s="185">
        <f>SUM($D$3:D5)</f>
        <v>184</v>
      </c>
      <c r="AJ5" s="185">
        <f>SUM($E$3:E5)</f>
        <v>0</v>
      </c>
      <c r="AK5" s="185">
        <f>+D5+E5</f>
        <v>90</v>
      </c>
      <c r="AL5" s="185">
        <f>SUM($AK$3:AK5)</f>
        <v>184</v>
      </c>
      <c r="AM5" s="185">
        <f>SUM($F$3:F5)</f>
        <v>184</v>
      </c>
      <c r="AN5" s="185">
        <f>SUM($G$3:G5)</f>
        <v>0</v>
      </c>
      <c r="AO5" s="185">
        <f>SUM($H$3:H5)</f>
        <v>0</v>
      </c>
      <c r="AP5" s="185">
        <f>SUM($I$3:I5)</f>
        <v>33</v>
      </c>
      <c r="AQ5" s="185">
        <f>SUM($J$3:J5)</f>
        <v>0</v>
      </c>
      <c r="AR5" s="185">
        <f>SUM($K$3:K5)</f>
        <v>0</v>
      </c>
      <c r="AS5" s="185">
        <f>SUM($L$3:L5)</f>
        <v>6800</v>
      </c>
      <c r="AT5" s="185">
        <f>SUM($O$3:O5)</f>
        <v>12</v>
      </c>
      <c r="AU5" s="185">
        <f>+(D5+E5)/AG5</f>
        <v>11.25</v>
      </c>
      <c r="AV5" s="185">
        <f>SUM($AU$3:AU5)*AG5/A5</f>
        <v>61.333333333333336</v>
      </c>
      <c r="AW5" s="185">
        <f>SUM($N$3:N5)</f>
        <v>0</v>
      </c>
      <c r="AX5" s="185">
        <f>SUM($R$3:R5)</f>
        <v>12.400000000000091</v>
      </c>
      <c r="AY5" s="185">
        <f>SUM($U$3:U5)</f>
        <v>0</v>
      </c>
      <c r="AZ5" s="185">
        <f>SUM($V$3:V5)</f>
        <v>60</v>
      </c>
      <c r="BA5" s="185">
        <f>SUM($W$3:W5)</f>
        <v>0</v>
      </c>
      <c r="BB5" s="185">
        <f>SUM($AA$3:AA5)</f>
        <v>4</v>
      </c>
      <c r="BC5" s="185">
        <f>SUM($AB$3:AB5)</f>
        <v>0</v>
      </c>
      <c r="BD5" s="185">
        <f>SUM($AC$3:AC5)</f>
        <v>0</v>
      </c>
    </row>
    <row r="6" spans="1:56" x14ac:dyDescent="0.25">
      <c r="A6" s="185">
        <v>4</v>
      </c>
      <c r="B6" s="186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472"/>
      <c r="S6" s="180"/>
      <c r="T6" s="180"/>
      <c r="U6" s="472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7"/>
      <c r="AG6" s="187"/>
      <c r="AH6" s="187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</row>
    <row r="7" spans="1:56" x14ac:dyDescent="0.25">
      <c r="A7" s="185">
        <v>5</v>
      </c>
      <c r="B7" s="186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472"/>
      <c r="S7" s="180"/>
      <c r="T7" s="180"/>
      <c r="U7" s="472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7"/>
      <c r="AG7" s="187"/>
      <c r="AH7" s="187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</row>
    <row r="8" spans="1:56" x14ac:dyDescent="0.25">
      <c r="A8" s="185">
        <v>6</v>
      </c>
      <c r="B8" s="20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472"/>
      <c r="S8" s="180"/>
      <c r="T8" s="180"/>
      <c r="U8" s="472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7"/>
      <c r="AG8" s="187"/>
      <c r="AH8" s="187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</row>
    <row r="9" spans="1:56" x14ac:dyDescent="0.25">
      <c r="A9" s="185">
        <v>7</v>
      </c>
      <c r="B9" s="186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472"/>
      <c r="S9" s="180"/>
      <c r="T9" s="180"/>
      <c r="U9" s="472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7"/>
      <c r="AG9" s="187"/>
      <c r="AH9" s="187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</row>
    <row r="10" spans="1:56" x14ac:dyDescent="0.25">
      <c r="A10" s="185">
        <v>8</v>
      </c>
      <c r="B10" s="186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472"/>
      <c r="S10" s="180"/>
      <c r="T10" s="180"/>
      <c r="U10" s="472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7"/>
      <c r="AG10" s="187"/>
      <c r="AH10" s="187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</row>
    <row r="11" spans="1:56" x14ac:dyDescent="0.25">
      <c r="A11" s="185">
        <v>9</v>
      </c>
      <c r="B11" s="186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472"/>
      <c r="S11" s="180"/>
      <c r="T11" s="180"/>
      <c r="U11" s="472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7"/>
      <c r="AG11" s="187"/>
      <c r="AH11" s="187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</row>
    <row r="12" spans="1:56" x14ac:dyDescent="0.25">
      <c r="A12" s="185">
        <v>10</v>
      </c>
      <c r="B12" s="186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472"/>
      <c r="S12" s="180"/>
      <c r="T12" s="180"/>
      <c r="U12" s="472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7"/>
      <c r="AG12" s="187"/>
      <c r="AH12" s="187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</row>
    <row r="13" spans="1:56" x14ac:dyDescent="0.25">
      <c r="A13" s="185">
        <v>11</v>
      </c>
      <c r="B13" s="186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472"/>
      <c r="S13" s="180"/>
      <c r="T13" s="180"/>
      <c r="U13" s="472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7"/>
      <c r="AG13" s="187"/>
      <c r="AH13" s="187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</row>
    <row r="14" spans="1:56" x14ac:dyDescent="0.25">
      <c r="A14" s="185">
        <v>12</v>
      </c>
      <c r="B14" s="186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472"/>
      <c r="S14" s="180"/>
      <c r="T14" s="180"/>
      <c r="U14" s="472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7"/>
      <c r="AG14" s="187"/>
      <c r="AH14" s="187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</row>
    <row r="15" spans="1:56" x14ac:dyDescent="0.25">
      <c r="A15" s="185">
        <v>13</v>
      </c>
      <c r="B15" s="186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472"/>
      <c r="S15" s="180"/>
      <c r="T15" s="180"/>
      <c r="U15" s="472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7"/>
      <c r="AG15" s="187"/>
      <c r="AH15" s="187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</row>
    <row r="16" spans="1:56" x14ac:dyDescent="0.25">
      <c r="A16" s="185">
        <v>14</v>
      </c>
      <c r="B16" s="186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472"/>
      <c r="S16" s="180"/>
      <c r="T16" s="180"/>
      <c r="U16" s="472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7"/>
      <c r="AG16" s="187"/>
      <c r="AH16" s="187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</row>
    <row r="17" spans="1:56" x14ac:dyDescent="0.25">
      <c r="A17" s="185">
        <v>15</v>
      </c>
      <c r="B17" s="186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472"/>
      <c r="S17" s="180"/>
      <c r="T17" s="180"/>
      <c r="U17" s="472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7"/>
      <c r="AG17" s="187"/>
      <c r="AH17" s="187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</row>
    <row r="18" spans="1:56" x14ac:dyDescent="0.25">
      <c r="A18" s="185">
        <v>16</v>
      </c>
      <c r="B18" s="186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472"/>
      <c r="S18" s="180"/>
      <c r="T18" s="180"/>
      <c r="U18" s="472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7"/>
      <c r="AG18" s="187"/>
      <c r="AH18" s="187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</row>
    <row r="19" spans="1:56" x14ac:dyDescent="0.25">
      <c r="A19" s="185">
        <v>17</v>
      </c>
      <c r="B19" s="186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472"/>
      <c r="S19" s="180"/>
      <c r="T19" s="180"/>
      <c r="U19" s="472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7"/>
      <c r="AG19" s="187"/>
      <c r="AH19" s="187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</row>
    <row r="20" spans="1:56" x14ac:dyDescent="0.25">
      <c r="A20" s="185">
        <v>18</v>
      </c>
      <c r="B20" s="186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472"/>
      <c r="S20" s="180"/>
      <c r="T20" s="180"/>
      <c r="U20" s="472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7"/>
      <c r="AG20" s="187"/>
      <c r="AH20" s="187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</row>
    <row r="21" spans="1:56" x14ac:dyDescent="0.25">
      <c r="A21" s="185">
        <v>19</v>
      </c>
      <c r="B21" s="186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472"/>
      <c r="S21" s="180"/>
      <c r="T21" s="180"/>
      <c r="U21" s="472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7"/>
      <c r="AG21" s="187"/>
      <c r="AH21" s="187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</row>
    <row r="22" spans="1:56" x14ac:dyDescent="0.25">
      <c r="A22" s="185">
        <v>20</v>
      </c>
      <c r="B22" s="186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472"/>
      <c r="S22" s="180"/>
      <c r="T22" s="180"/>
      <c r="U22" s="472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7"/>
      <c r="AG22" s="187"/>
      <c r="AH22" s="187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</row>
    <row r="23" spans="1:56" x14ac:dyDescent="0.25">
      <c r="A23" s="185">
        <v>21</v>
      </c>
      <c r="B23" s="186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472"/>
      <c r="S23" s="180"/>
      <c r="T23" s="180"/>
      <c r="U23" s="472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7"/>
      <c r="AG23" s="187"/>
      <c r="AH23" s="187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</row>
    <row r="24" spans="1:56" x14ac:dyDescent="0.25">
      <c r="A24" s="185">
        <v>22</v>
      </c>
      <c r="B24" s="186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472"/>
      <c r="S24" s="180"/>
      <c r="T24" s="180"/>
      <c r="U24" s="472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7"/>
      <c r="AG24" s="187"/>
      <c r="AH24" s="187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</row>
    <row r="25" spans="1:56" x14ac:dyDescent="0.25">
      <c r="A25" s="185">
        <v>23</v>
      </c>
      <c r="B25" s="186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472"/>
      <c r="S25" s="180"/>
      <c r="T25" s="180"/>
      <c r="U25" s="472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7"/>
      <c r="AG25" s="187"/>
      <c r="AH25" s="187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</row>
    <row r="26" spans="1:56" x14ac:dyDescent="0.25">
      <c r="A26" s="185">
        <v>24</v>
      </c>
      <c r="B26" s="186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472"/>
      <c r="S26" s="180"/>
      <c r="T26" s="180"/>
      <c r="U26" s="472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7"/>
      <c r="AG26" s="187"/>
      <c r="AH26" s="187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</row>
    <row r="27" spans="1:56" x14ac:dyDescent="0.25">
      <c r="A27" s="185">
        <v>25</v>
      </c>
      <c r="B27" s="186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472"/>
      <c r="S27" s="180"/>
      <c r="T27" s="180"/>
      <c r="U27" s="472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7"/>
      <c r="AG27" s="187"/>
      <c r="AH27" s="187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</row>
    <row r="28" spans="1:56" x14ac:dyDescent="0.25">
      <c r="A28" s="185">
        <v>26</v>
      </c>
      <c r="B28" s="186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472"/>
      <c r="S28" s="180"/>
      <c r="T28" s="180"/>
      <c r="U28" s="472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7"/>
      <c r="AG28" s="187"/>
      <c r="AH28" s="187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</row>
    <row r="29" spans="1:56" x14ac:dyDescent="0.25">
      <c r="A29" s="185">
        <v>27</v>
      </c>
      <c r="B29" s="186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472"/>
      <c r="S29" s="180"/>
      <c r="T29" s="180"/>
      <c r="U29" s="472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7"/>
      <c r="AG29" s="187"/>
      <c r="AH29" s="187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</row>
    <row r="30" spans="1:56" x14ac:dyDescent="0.25">
      <c r="A30" s="185">
        <v>28</v>
      </c>
      <c r="B30" s="186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472"/>
      <c r="S30" s="180"/>
      <c r="T30" s="180"/>
      <c r="U30" s="472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7"/>
      <c r="AG30" s="187"/>
      <c r="AH30" s="187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</row>
    <row r="31" spans="1:56" x14ac:dyDescent="0.25">
      <c r="A31" s="185">
        <v>29</v>
      </c>
      <c r="B31" s="186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472"/>
      <c r="S31" s="180"/>
      <c r="T31" s="180"/>
      <c r="U31" s="472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7"/>
      <c r="AG31" s="187"/>
      <c r="AH31" s="187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</row>
    <row r="32" spans="1:56" x14ac:dyDescent="0.25">
      <c r="A32" s="185">
        <v>30</v>
      </c>
      <c r="B32" s="186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472"/>
      <c r="S32" s="180"/>
      <c r="T32" s="180"/>
      <c r="U32" s="472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7"/>
      <c r="AG32" s="187"/>
      <c r="AH32" s="187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</row>
    <row r="33" spans="1:56" x14ac:dyDescent="0.25">
      <c r="A33" s="185">
        <v>31</v>
      </c>
      <c r="B33" s="186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472"/>
      <c r="S33" s="180"/>
      <c r="T33" s="180"/>
      <c r="U33" s="472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7"/>
      <c r="AG33" s="187"/>
      <c r="AH33" s="187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</row>
    <row r="34" spans="1:56" x14ac:dyDescent="0.25">
      <c r="A34" s="185">
        <v>32</v>
      </c>
      <c r="B34" s="186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472"/>
      <c r="S34" s="180"/>
      <c r="T34" s="180"/>
      <c r="U34" s="472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7"/>
      <c r="AG34" s="187"/>
      <c r="AH34" s="187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</row>
    <row r="35" spans="1:56" x14ac:dyDescent="0.25">
      <c r="A35" s="185">
        <v>33</v>
      </c>
      <c r="B35" s="186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472"/>
      <c r="S35" s="180"/>
      <c r="T35" s="180"/>
      <c r="U35" s="472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7"/>
      <c r="AG35" s="187"/>
      <c r="AH35" s="187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</row>
    <row r="36" spans="1:56" x14ac:dyDescent="0.25">
      <c r="A36" s="185">
        <v>34</v>
      </c>
      <c r="B36" s="186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472"/>
      <c r="S36" s="180"/>
      <c r="T36" s="180"/>
      <c r="U36" s="472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7"/>
      <c r="AG36" s="187"/>
      <c r="AH36" s="187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</row>
    <row r="37" spans="1:56" x14ac:dyDescent="0.25">
      <c r="A37" s="185">
        <v>35</v>
      </c>
      <c r="B37" s="186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472"/>
      <c r="S37" s="180"/>
      <c r="T37" s="180"/>
      <c r="U37" s="472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7"/>
      <c r="AG37" s="187"/>
      <c r="AH37" s="187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</row>
    <row r="38" spans="1:56" x14ac:dyDescent="0.25">
      <c r="A38" s="185">
        <v>36</v>
      </c>
      <c r="B38" s="186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472"/>
      <c r="S38" s="180"/>
      <c r="T38" s="180"/>
      <c r="U38" s="472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7"/>
      <c r="AG38" s="187"/>
      <c r="AH38" s="187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</row>
    <row r="39" spans="1:56" x14ac:dyDescent="0.25">
      <c r="A39" s="185">
        <v>37</v>
      </c>
      <c r="B39" s="186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472"/>
      <c r="S39" s="180"/>
      <c r="T39" s="180"/>
      <c r="U39" s="472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7"/>
      <c r="AG39" s="187"/>
      <c r="AH39" s="187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</row>
    <row r="40" spans="1:56" x14ac:dyDescent="0.25">
      <c r="A40" s="185">
        <v>38</v>
      </c>
      <c r="B40" s="186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472"/>
      <c r="S40" s="180"/>
      <c r="T40" s="180"/>
      <c r="U40" s="472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7"/>
      <c r="AG40" s="187"/>
      <c r="AH40" s="187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</row>
    <row r="41" spans="1:56" x14ac:dyDescent="0.25">
      <c r="A41" s="185">
        <v>39</v>
      </c>
      <c r="B41" s="186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472"/>
      <c r="S41" s="180"/>
      <c r="T41" s="180"/>
      <c r="U41" s="472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7"/>
      <c r="AG41" s="187"/>
      <c r="AH41" s="187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</row>
    <row r="42" spans="1:56" x14ac:dyDescent="0.25">
      <c r="A42" s="185">
        <v>40</v>
      </c>
      <c r="B42" s="186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472"/>
      <c r="S42" s="180"/>
      <c r="T42" s="180"/>
      <c r="U42" s="472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7"/>
      <c r="AG42" s="187"/>
      <c r="AH42" s="187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</row>
    <row r="43" spans="1:56" x14ac:dyDescent="0.25">
      <c r="A43" s="185">
        <v>41</v>
      </c>
      <c r="B43" s="186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472"/>
      <c r="S43" s="180"/>
      <c r="T43" s="180"/>
      <c r="U43" s="472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7"/>
      <c r="AG43" s="187"/>
      <c r="AH43" s="187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</row>
    <row r="44" spans="1:56" x14ac:dyDescent="0.25">
      <c r="A44" s="185">
        <v>42</v>
      </c>
      <c r="B44" s="186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472"/>
      <c r="S44" s="180"/>
      <c r="T44" s="180"/>
      <c r="U44" s="472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7"/>
      <c r="AG44" s="187"/>
      <c r="AH44" s="187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</row>
    <row r="45" spans="1:56" x14ac:dyDescent="0.25">
      <c r="A45" s="185">
        <v>43</v>
      </c>
      <c r="B45" s="186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472"/>
      <c r="S45" s="180"/>
      <c r="T45" s="180"/>
      <c r="U45" s="472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7"/>
      <c r="AG45" s="187"/>
      <c r="AH45" s="187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</row>
    <row r="46" spans="1:56" x14ac:dyDescent="0.25">
      <c r="A46" s="185">
        <v>44</v>
      </c>
      <c r="B46" s="186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472"/>
      <c r="S46" s="180"/>
      <c r="T46" s="180"/>
      <c r="U46" s="472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7"/>
      <c r="AG46" s="187"/>
      <c r="AH46" s="187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</row>
    <row r="47" spans="1:56" x14ac:dyDescent="0.25">
      <c r="A47" s="185">
        <v>45</v>
      </c>
      <c r="B47" s="186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472"/>
      <c r="S47" s="180"/>
      <c r="T47" s="180"/>
      <c r="U47" s="472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7"/>
      <c r="AG47" s="187"/>
      <c r="AH47" s="187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</row>
    <row r="48" spans="1:56" x14ac:dyDescent="0.25">
      <c r="A48" s="185">
        <v>46</v>
      </c>
      <c r="B48" s="186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472"/>
      <c r="S48" s="180"/>
      <c r="T48" s="180"/>
      <c r="U48" s="472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7"/>
      <c r="AG48" s="187"/>
      <c r="AH48" s="187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</row>
    <row r="49" spans="1:56" x14ac:dyDescent="0.25">
      <c r="A49" s="185">
        <v>47</v>
      </c>
      <c r="B49" s="186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472"/>
      <c r="S49" s="180"/>
      <c r="T49" s="180"/>
      <c r="U49" s="472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7"/>
      <c r="AG49" s="187"/>
      <c r="AH49" s="187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</row>
    <row r="50" spans="1:56" x14ac:dyDescent="0.25">
      <c r="A50" s="185">
        <v>48</v>
      </c>
      <c r="B50" s="186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472"/>
      <c r="S50" s="180"/>
      <c r="T50" s="180"/>
      <c r="U50" s="472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7"/>
      <c r="AG50" s="187"/>
      <c r="AH50" s="187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</row>
    <row r="51" spans="1:56" x14ac:dyDescent="0.25">
      <c r="A51" s="185">
        <v>49</v>
      </c>
      <c r="B51" s="186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472"/>
      <c r="S51" s="180"/>
      <c r="T51" s="180"/>
      <c r="U51" s="472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7"/>
      <c r="AG51" s="187"/>
      <c r="AH51" s="187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</row>
    <row r="52" spans="1:56" x14ac:dyDescent="0.25">
      <c r="A52" s="185">
        <v>50</v>
      </c>
      <c r="B52" s="186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472"/>
      <c r="S52" s="180"/>
      <c r="T52" s="180"/>
      <c r="U52" s="472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7"/>
      <c r="AG52" s="187"/>
      <c r="AH52" s="187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</row>
    <row r="53" spans="1:56" x14ac:dyDescent="0.25">
      <c r="A53" s="185">
        <v>51</v>
      </c>
      <c r="B53" s="186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472"/>
      <c r="S53" s="180"/>
      <c r="T53" s="180"/>
      <c r="U53" s="472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7"/>
      <c r="AG53" s="187"/>
      <c r="AH53" s="187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</row>
    <row r="54" spans="1:56" x14ac:dyDescent="0.25">
      <c r="A54" s="185">
        <v>52</v>
      </c>
      <c r="B54" s="186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472"/>
      <c r="S54" s="180"/>
      <c r="T54" s="180"/>
      <c r="U54" s="472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7"/>
      <c r="AG54" s="187"/>
      <c r="AH54" s="187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</row>
    <row r="55" spans="1:56" x14ac:dyDescent="0.25">
      <c r="A55" s="185">
        <v>53</v>
      </c>
      <c r="B55" s="186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472"/>
      <c r="S55" s="180"/>
      <c r="T55" s="180"/>
      <c r="U55" s="472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7"/>
      <c r="AG55" s="187"/>
      <c r="AH55" s="187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</row>
    <row r="56" spans="1:56" x14ac:dyDescent="0.25">
      <c r="A56" s="185">
        <v>54</v>
      </c>
      <c r="B56" s="186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472"/>
      <c r="S56" s="180"/>
      <c r="T56" s="180"/>
      <c r="U56" s="472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7"/>
      <c r="AG56" s="187"/>
      <c r="AH56" s="187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</row>
    <row r="57" spans="1:56" x14ac:dyDescent="0.25">
      <c r="A57" s="185">
        <v>55</v>
      </c>
      <c r="B57" s="186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472"/>
      <c r="S57" s="180"/>
      <c r="T57" s="180"/>
      <c r="U57" s="472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7"/>
      <c r="AG57" s="187"/>
      <c r="AH57" s="187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</row>
    <row r="58" spans="1:56" x14ac:dyDescent="0.25">
      <c r="A58" s="185">
        <v>56</v>
      </c>
      <c r="B58" s="186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472"/>
      <c r="S58" s="180"/>
      <c r="T58" s="180"/>
      <c r="U58" s="472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7"/>
      <c r="AG58" s="187"/>
      <c r="AH58" s="187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</row>
    <row r="59" spans="1:56" x14ac:dyDescent="0.25">
      <c r="A59" s="185">
        <v>57</v>
      </c>
      <c r="B59" s="186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472"/>
      <c r="S59" s="180"/>
      <c r="T59" s="180"/>
      <c r="U59" s="472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7"/>
      <c r="AG59" s="187"/>
      <c r="AH59" s="187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</row>
    <row r="60" spans="1:56" x14ac:dyDescent="0.25">
      <c r="A60" s="185">
        <v>58</v>
      </c>
      <c r="B60" s="186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472"/>
      <c r="S60" s="180"/>
      <c r="T60" s="180"/>
      <c r="U60" s="472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7"/>
      <c r="AG60" s="187"/>
      <c r="AH60" s="187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</row>
    <row r="61" spans="1:56" x14ac:dyDescent="0.25">
      <c r="A61" s="185">
        <v>59</v>
      </c>
      <c r="B61" s="186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472"/>
      <c r="S61" s="180"/>
      <c r="T61" s="180"/>
      <c r="U61" s="472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7"/>
      <c r="AG61" s="187"/>
      <c r="AH61" s="187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</row>
    <row r="62" spans="1:56" x14ac:dyDescent="0.25">
      <c r="A62" s="185">
        <v>60</v>
      </c>
      <c r="B62" s="186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472"/>
      <c r="S62" s="180"/>
      <c r="T62" s="180"/>
      <c r="U62" s="472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7"/>
      <c r="AG62" s="187"/>
      <c r="AH62" s="187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</row>
  </sheetData>
  <sheetProtection insertColumns="0" insertRows="0" deleteColumns="0" deleteRows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86"/>
  <sheetViews>
    <sheetView showGridLines="0" view="pageBreakPreview" zoomScale="75" zoomScaleNormal="75" zoomScaleSheetLayoutView="75" workbookViewId="0">
      <selection activeCell="G28" sqref="G28:I28"/>
    </sheetView>
  </sheetViews>
  <sheetFormatPr baseColWidth="10" defaultRowHeight="15" x14ac:dyDescent="0.25"/>
  <cols>
    <col min="1" max="1" width="1.42578125" customWidth="1"/>
    <col min="2" max="26" width="9.85546875" customWidth="1"/>
    <col min="28" max="28" width="32.7109375" customWidth="1"/>
    <col min="29" max="29" width="12.7109375" customWidth="1"/>
    <col min="31" max="31" width="13.7109375" customWidth="1"/>
    <col min="33" max="33" width="16" customWidth="1"/>
    <col min="34" max="34" width="16.42578125" customWidth="1"/>
    <col min="35" max="35" width="15.42578125" customWidth="1"/>
    <col min="36" max="37" width="14.7109375" customWidth="1"/>
    <col min="38" max="38" width="17" customWidth="1"/>
    <col min="39" max="39" width="17.5703125" customWidth="1"/>
    <col min="48" max="48" width="17.7109375" customWidth="1"/>
    <col min="49" max="49" width="24" customWidth="1"/>
    <col min="50" max="50" width="19.42578125" customWidth="1"/>
    <col min="51" max="51" width="20.5703125" bestFit="1" customWidth="1"/>
    <col min="52" max="52" width="14.42578125" bestFit="1" customWidth="1"/>
    <col min="53" max="53" width="13.7109375" bestFit="1" customWidth="1"/>
    <col min="54" max="54" width="14.42578125" bestFit="1" customWidth="1"/>
  </cols>
  <sheetData>
    <row r="1" spans="2:57" ht="12.75" customHeight="1" thickBot="1" x14ac:dyDescent="0.3">
      <c r="AC1">
        <v>4</v>
      </c>
      <c r="AD1">
        <v>5</v>
      </c>
      <c r="AE1">
        <v>6</v>
      </c>
      <c r="AF1">
        <v>7</v>
      </c>
      <c r="AG1">
        <v>8</v>
      </c>
      <c r="AH1">
        <v>9</v>
      </c>
      <c r="AI1">
        <v>10</v>
      </c>
      <c r="AJ1">
        <v>11</v>
      </c>
      <c r="AK1">
        <v>12</v>
      </c>
      <c r="AL1">
        <v>13</v>
      </c>
      <c r="AM1">
        <v>14</v>
      </c>
      <c r="AN1">
        <v>15</v>
      </c>
      <c r="AO1">
        <v>16</v>
      </c>
      <c r="AP1">
        <v>17</v>
      </c>
      <c r="AQ1">
        <v>18</v>
      </c>
      <c r="AR1">
        <v>19</v>
      </c>
      <c r="AS1">
        <v>20</v>
      </c>
      <c r="AT1">
        <v>21</v>
      </c>
      <c r="AU1">
        <v>22</v>
      </c>
      <c r="AV1">
        <v>23</v>
      </c>
      <c r="AW1">
        <v>24</v>
      </c>
      <c r="AX1">
        <v>25</v>
      </c>
      <c r="AY1">
        <v>26</v>
      </c>
      <c r="AZ1">
        <v>27</v>
      </c>
      <c r="BA1">
        <v>28</v>
      </c>
      <c r="BB1">
        <v>29</v>
      </c>
      <c r="BC1">
        <v>30</v>
      </c>
      <c r="BD1">
        <v>31</v>
      </c>
    </row>
    <row r="2" spans="2:57" x14ac:dyDescent="0.25">
      <c r="B2" s="214" t="s">
        <v>52</v>
      </c>
      <c r="C2" s="215"/>
      <c r="D2" s="215"/>
      <c r="E2" s="215"/>
      <c r="F2" s="220" t="s">
        <v>168</v>
      </c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2"/>
      <c r="U2" s="229" t="s">
        <v>3</v>
      </c>
      <c r="V2" s="230"/>
      <c r="W2" s="230"/>
      <c r="X2" s="230"/>
      <c r="Y2" s="230"/>
      <c r="Z2" s="231"/>
    </row>
    <row r="3" spans="2:57" ht="22.5" customHeight="1" x14ac:dyDescent="0.25">
      <c r="B3" s="216"/>
      <c r="C3" s="217"/>
      <c r="D3" s="217"/>
      <c r="E3" s="217"/>
      <c r="F3" s="223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5"/>
      <c r="U3" s="232"/>
      <c r="V3" s="233"/>
      <c r="W3" s="233"/>
      <c r="X3" s="233"/>
      <c r="Y3" s="233"/>
      <c r="Z3" s="234"/>
      <c r="AB3" t="s">
        <v>4</v>
      </c>
      <c r="AC3">
        <f>W6</f>
        <v>1</v>
      </c>
    </row>
    <row r="4" spans="2:57" ht="62.25" customHeight="1" x14ac:dyDescent="0.25">
      <c r="B4" s="216"/>
      <c r="C4" s="217"/>
      <c r="D4" s="217"/>
      <c r="E4" s="217"/>
      <c r="F4" s="223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5"/>
      <c r="U4" s="208" t="s">
        <v>105</v>
      </c>
      <c r="V4" s="209"/>
      <c r="W4" s="209"/>
      <c r="X4" s="209"/>
      <c r="Y4" s="209"/>
      <c r="Z4" s="210"/>
      <c r="AC4" s="474" t="s">
        <v>63</v>
      </c>
      <c r="AD4" s="474" t="s">
        <v>64</v>
      </c>
      <c r="AE4" s="474" t="s">
        <v>65</v>
      </c>
      <c r="AF4" s="474" t="s">
        <v>66</v>
      </c>
      <c r="AG4" s="474" t="s">
        <v>67</v>
      </c>
      <c r="AH4" s="474" t="s">
        <v>68</v>
      </c>
      <c r="AI4" s="474" t="s">
        <v>69</v>
      </c>
      <c r="AJ4" s="474" t="s">
        <v>70</v>
      </c>
      <c r="AK4" s="474" t="s">
        <v>62</v>
      </c>
      <c r="AL4" s="474" t="s">
        <v>40</v>
      </c>
      <c r="AM4" s="474" t="s">
        <v>31</v>
      </c>
      <c r="AN4" s="474" t="s">
        <v>41</v>
      </c>
      <c r="AO4" s="474" t="s">
        <v>42</v>
      </c>
      <c r="AP4" s="474" t="s">
        <v>43</v>
      </c>
      <c r="AQ4" s="485" t="s">
        <v>89</v>
      </c>
      <c r="AR4" s="474" t="s">
        <v>44</v>
      </c>
      <c r="AS4" s="474" t="s">
        <v>45</v>
      </c>
      <c r="AT4" s="485" t="s">
        <v>90</v>
      </c>
      <c r="AU4" s="474" t="s">
        <v>46</v>
      </c>
      <c r="AV4" s="474" t="s">
        <v>47</v>
      </c>
      <c r="AW4" s="474" t="s">
        <v>87</v>
      </c>
      <c r="AX4" s="474" t="s">
        <v>51</v>
      </c>
      <c r="AY4" s="474" t="s">
        <v>88</v>
      </c>
      <c r="AZ4" s="474" t="s">
        <v>48</v>
      </c>
      <c r="BA4" s="474" t="s">
        <v>0</v>
      </c>
      <c r="BB4" s="474" t="s">
        <v>1</v>
      </c>
      <c r="BC4" s="474" t="s">
        <v>49</v>
      </c>
      <c r="BD4" s="474" t="s">
        <v>50</v>
      </c>
    </row>
    <row r="5" spans="2:57" ht="20.25" customHeight="1" thickBot="1" x14ac:dyDescent="0.3">
      <c r="B5" s="218"/>
      <c r="C5" s="219"/>
      <c r="D5" s="219"/>
      <c r="E5" s="219"/>
      <c r="F5" s="226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8"/>
      <c r="U5" s="211"/>
      <c r="V5" s="212"/>
      <c r="W5" s="212"/>
      <c r="X5" s="212"/>
      <c r="Y5" s="212"/>
      <c r="Z5" s="213"/>
      <c r="AC5" s="2">
        <f>VLOOKUP($AC$3,'data feed'!$A$3:$BD$62,AC1,0)</f>
        <v>32</v>
      </c>
      <c r="AD5" s="2">
        <f>VLOOKUP($AC$3,'data feed'!$A$3:$BD$62,AD1,0)</f>
        <v>0</v>
      </c>
      <c r="AE5" s="2">
        <f>VLOOKUP($AC$3,'data feed'!$A$3:$BD$62,AE1,0)</f>
        <v>0</v>
      </c>
      <c r="AF5" s="2">
        <f>VLOOKUP($AC$3,'data feed'!$A$3:$BD$62,AF1,0)</f>
        <v>0</v>
      </c>
      <c r="AG5" s="2">
        <f>VLOOKUP($AC$3,'data feed'!$A$3:$BD$62,AG1,0)</f>
        <v>0</v>
      </c>
      <c r="AH5" s="2">
        <f>VLOOKUP($AC$3,'data feed'!$A$3:$BD$62,AH1,0)</f>
        <v>0</v>
      </c>
      <c r="AI5" s="2">
        <f>VLOOKUP($AC$3,'data feed'!$A$3:$BD$62,AI1,0)</f>
        <v>0</v>
      </c>
      <c r="AJ5" s="2">
        <f>VLOOKUP($AC$3,'data feed'!$A$3:$BD$62,AJ1,0)</f>
        <v>0</v>
      </c>
      <c r="AK5" s="2">
        <f>VLOOKUP($AC$3,'data feed'!$A$3:$BD$62,AK1,0)</f>
        <v>2400</v>
      </c>
      <c r="AL5" s="2">
        <f>VLOOKUP($AC$3,'data feed'!$A$3:$BD$62,AL1,0)</f>
        <v>1</v>
      </c>
      <c r="AM5" s="2">
        <f>VLOOKUP($AC$3,'data feed'!$A$3:$BD$62,AM1,0)</f>
        <v>0</v>
      </c>
      <c r="AN5" s="2">
        <f>VLOOKUP($AC$3,'data feed'!$A$3:$BD$62,AN1,0)</f>
        <v>5</v>
      </c>
      <c r="AO5" s="2">
        <f>VLOOKUP($AC$3,'data feed'!$A$3:$BD$62,AO1,0)</f>
        <v>2612</v>
      </c>
      <c r="AP5" s="2">
        <f>VLOOKUP($AC$3,'data feed'!$A$3:$BD$62,AP1,0)</f>
        <v>2617</v>
      </c>
      <c r="AQ5" s="2">
        <f>VLOOKUP($AC$3,'data feed'!$A$3:$BD$62,AQ1,0)</f>
        <v>5</v>
      </c>
      <c r="AR5" s="2">
        <f>VLOOKUP($AC$3,'data feed'!$A$3:$BD$62,AR1,0)</f>
        <v>0</v>
      </c>
      <c r="AS5" s="2">
        <f>VLOOKUP($AC$3,'data feed'!$A$3:$BD$62,AS1,0)</f>
        <v>0</v>
      </c>
      <c r="AT5" s="2">
        <f>VLOOKUP($AC$3,'data feed'!$A$3:$BD$62,AT1,0)</f>
        <v>0</v>
      </c>
      <c r="AU5" s="2">
        <f>VLOOKUP($AC$3,'data feed'!$A$3:$BD$62,AU1,0)</f>
        <v>25</v>
      </c>
      <c r="AV5" s="2">
        <f>VLOOKUP($AC$3,'data feed'!$A$3:$BD$62,AV1,0)</f>
        <v>0</v>
      </c>
      <c r="AW5" s="2" t="str">
        <f>VLOOKUP($AC$3,'data feed'!$A$3:$BD$62,AW1,0)</f>
        <v>NO</v>
      </c>
      <c r="AX5" s="2" t="str">
        <f>VLOOKUP($AC$3,'data feed'!$A$3:$BD$62,AX1,0)</f>
        <v>NO</v>
      </c>
      <c r="AY5" s="2" t="str">
        <f>VLOOKUP($AC$3,'data feed'!$A$3:$BD$62,AY1,0)</f>
        <v>NO</v>
      </c>
      <c r="AZ5" s="2">
        <f>VLOOKUP($AC$3,'data feed'!$A$3:$BD$62,AZ1,0)</f>
        <v>0</v>
      </c>
      <c r="BA5" s="2">
        <f>VLOOKUP($AC$3,'data feed'!$A$3:$BD$62,BA1,0)</f>
        <v>0</v>
      </c>
      <c r="BB5" s="2">
        <f>VLOOKUP($AC$3,'data feed'!$A$3:$BD$62,BB1,0)</f>
        <v>0</v>
      </c>
      <c r="BC5" s="2">
        <f>VLOOKUP($AC$3,'data feed'!$A$3:$BD$62,BC1,0)</f>
        <v>8</v>
      </c>
      <c r="BD5" s="2">
        <f>VLOOKUP($AC$3,'data feed'!$A$3:$BD$62,BD1,0)</f>
        <v>16</v>
      </c>
      <c r="BE5" s="2"/>
    </row>
    <row r="6" spans="2:57" ht="18.75" thickBot="1" x14ac:dyDescent="0.3">
      <c r="B6" s="4" t="s">
        <v>106</v>
      </c>
      <c r="C6" s="195" t="s">
        <v>38</v>
      </c>
      <c r="D6" s="6"/>
      <c r="E6" s="6"/>
      <c r="F6" s="6"/>
      <c r="G6" s="6"/>
      <c r="H6" s="6"/>
      <c r="I6" s="6"/>
      <c r="J6" s="6"/>
      <c r="K6" s="7" t="s">
        <v>103</v>
      </c>
      <c r="L6" s="6"/>
      <c r="M6" s="6"/>
      <c r="N6" s="188">
        <f>AC15</f>
        <v>0</v>
      </c>
      <c r="O6" s="266"/>
      <c r="P6" s="266"/>
      <c r="Q6" s="266"/>
      <c r="R6" s="267"/>
      <c r="S6" s="7" t="s">
        <v>104</v>
      </c>
      <c r="T6" s="8"/>
      <c r="U6" s="9"/>
      <c r="V6" s="10" t="s">
        <v>5</v>
      </c>
      <c r="W6" s="475">
        <v>1</v>
      </c>
      <c r="X6" s="11"/>
      <c r="Y6" s="268"/>
      <c r="Z6" s="268"/>
    </row>
    <row r="7" spans="2:57" ht="18.75" thickBot="1" x14ac:dyDescent="0.3">
      <c r="B7" s="12"/>
      <c r="C7" s="13"/>
      <c r="D7" s="6"/>
      <c r="E7" s="6"/>
      <c r="F7" s="6"/>
      <c r="G7" s="6"/>
      <c r="H7" s="6"/>
      <c r="I7" s="6"/>
      <c r="J7" s="6"/>
      <c r="K7" s="14"/>
      <c r="L7" s="6"/>
      <c r="M7" s="6"/>
      <c r="N7" s="5"/>
      <c r="O7" s="5"/>
      <c r="P7" s="5"/>
      <c r="Q7" s="5"/>
      <c r="R7" s="5"/>
      <c r="S7" s="14"/>
      <c r="T7" s="15"/>
      <c r="U7" s="16"/>
      <c r="V7" s="17"/>
      <c r="W7" s="18"/>
      <c r="X7" s="19"/>
      <c r="Y7" s="20" t="s">
        <v>151</v>
      </c>
      <c r="Z7" s="21"/>
      <c r="AC7">
        <v>35</v>
      </c>
      <c r="AD7">
        <v>36</v>
      </c>
      <c r="AE7">
        <v>37</v>
      </c>
      <c r="AF7">
        <v>38</v>
      </c>
      <c r="AG7">
        <v>39</v>
      </c>
      <c r="AH7">
        <v>40</v>
      </c>
      <c r="AI7">
        <v>41</v>
      </c>
      <c r="AJ7">
        <v>42</v>
      </c>
      <c r="AK7">
        <v>43</v>
      </c>
      <c r="AL7">
        <v>44</v>
      </c>
      <c r="AM7">
        <v>45</v>
      </c>
      <c r="AN7">
        <v>46</v>
      </c>
      <c r="AO7">
        <v>47</v>
      </c>
      <c r="AP7">
        <v>48</v>
      </c>
      <c r="AQ7">
        <v>49</v>
      </c>
      <c r="AR7">
        <v>50</v>
      </c>
      <c r="AS7">
        <v>51</v>
      </c>
      <c r="AT7">
        <v>52</v>
      </c>
      <c r="AU7">
        <v>53</v>
      </c>
      <c r="AV7">
        <v>54</v>
      </c>
      <c r="AW7">
        <v>55</v>
      </c>
      <c r="AX7">
        <v>56</v>
      </c>
    </row>
    <row r="8" spans="2:57" ht="90" customHeight="1" thickBot="1" x14ac:dyDescent="0.3">
      <c r="B8" s="269" t="s">
        <v>107</v>
      </c>
      <c r="C8" s="270"/>
      <c r="D8" s="503" t="s">
        <v>108</v>
      </c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5"/>
      <c r="Z8" s="22"/>
      <c r="AC8" s="474" t="s">
        <v>56</v>
      </c>
      <c r="AD8" s="474" t="s">
        <v>57</v>
      </c>
      <c r="AE8" s="474" t="s">
        <v>59</v>
      </c>
      <c r="AF8" s="474" t="s">
        <v>58</v>
      </c>
      <c r="AG8" s="474" t="s">
        <v>60</v>
      </c>
      <c r="AH8" s="474" t="s">
        <v>61</v>
      </c>
      <c r="AI8" s="474" t="s">
        <v>71</v>
      </c>
      <c r="AJ8" s="474" t="s">
        <v>72</v>
      </c>
      <c r="AK8" s="474" t="s">
        <v>73</v>
      </c>
      <c r="AL8" s="474" t="s">
        <v>74</v>
      </c>
      <c r="AM8" s="474" t="s">
        <v>75</v>
      </c>
      <c r="AN8" s="474" t="s">
        <v>76</v>
      </c>
      <c r="AO8" s="474" t="s">
        <v>77</v>
      </c>
      <c r="AP8" s="474" t="s">
        <v>78</v>
      </c>
      <c r="AQ8" s="474" t="s">
        <v>79</v>
      </c>
      <c r="AR8" s="474" t="s">
        <v>80</v>
      </c>
      <c r="AS8" s="474" t="s">
        <v>81</v>
      </c>
      <c r="AT8" s="474" t="s">
        <v>82</v>
      </c>
      <c r="AU8" s="474" t="s">
        <v>83</v>
      </c>
      <c r="AV8" s="474" t="s">
        <v>84</v>
      </c>
      <c r="AW8" s="474" t="s">
        <v>85</v>
      </c>
      <c r="AX8" s="474" t="s">
        <v>86</v>
      </c>
      <c r="AY8" s="3"/>
      <c r="AZ8" s="3"/>
      <c r="BA8" s="3"/>
    </row>
    <row r="9" spans="2:57" x14ac:dyDescent="0.25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6"/>
    </row>
    <row r="10" spans="2:57" ht="21" thickBot="1" x14ac:dyDescent="0.3">
      <c r="B10" s="271" t="s">
        <v>106</v>
      </c>
      <c r="C10" s="272"/>
      <c r="D10" s="199" t="s">
        <v>162</v>
      </c>
      <c r="E10" s="196"/>
      <c r="F10" s="196"/>
      <c r="G10" s="196"/>
      <c r="H10" s="197"/>
      <c r="I10" s="27" t="s">
        <v>109</v>
      </c>
      <c r="J10" s="273">
        <f>AC19</f>
        <v>40967</v>
      </c>
      <c r="K10" s="273"/>
      <c r="L10" s="273"/>
      <c r="M10" s="273"/>
      <c r="N10" s="273"/>
      <c r="O10" s="28"/>
      <c r="P10" s="27" t="s">
        <v>110</v>
      </c>
      <c r="Q10" s="27"/>
      <c r="R10" s="192">
        <f>BC5</f>
        <v>8</v>
      </c>
      <c r="S10" s="190" t="s">
        <v>29</v>
      </c>
      <c r="T10" s="29"/>
      <c r="U10" s="30"/>
      <c r="V10" s="31" t="s">
        <v>111</v>
      </c>
      <c r="W10" s="31"/>
      <c r="X10" s="192">
        <f>BD5</f>
        <v>16</v>
      </c>
      <c r="Y10" s="191" t="s">
        <v>29</v>
      </c>
      <c r="Z10" s="32"/>
      <c r="AC10" s="23">
        <f>VLOOKUP($AC$3,'data feed'!$A$3:$BD$62,AC7,0)</f>
        <v>32</v>
      </c>
      <c r="AD10" s="23">
        <f>VLOOKUP($AC$3,'data feed'!$A$3:$BD$62,AD7,0)</f>
        <v>0</v>
      </c>
      <c r="AE10" s="23">
        <f>VLOOKUP($AC$3,'data feed'!$A$3:$BD$62,AE7,0)</f>
        <v>32</v>
      </c>
      <c r="AF10" s="23">
        <f>VLOOKUP($AC$3,'data feed'!$A$3:$BD$62,AF7,0)</f>
        <v>32</v>
      </c>
      <c r="AG10" s="23">
        <f>VLOOKUP($AC$3,'data feed'!$A$3:$BD$62,AG7,0)</f>
        <v>0</v>
      </c>
      <c r="AH10" s="23">
        <f>VLOOKUP($AC$3,'data feed'!$A$3:$BD$62,AH7,0)</f>
        <v>0</v>
      </c>
      <c r="AI10" s="23">
        <f>VLOOKUP($AC$3,'data feed'!$A$3:$BD$62,AI7,0)</f>
        <v>0</v>
      </c>
      <c r="AJ10" s="23">
        <f>VLOOKUP($AC$3,'data feed'!$A$3:$BD$62,AJ7,0)</f>
        <v>0</v>
      </c>
      <c r="AK10" s="23">
        <f>VLOOKUP($AC$3,'data feed'!$A$3:$BD$62,AK7,0)</f>
        <v>0</v>
      </c>
      <c r="AL10" s="23">
        <f>VLOOKUP($AC$3,'data feed'!$A$3:$BD$62,AL7,0)</f>
        <v>0</v>
      </c>
      <c r="AM10" s="23">
        <f>VLOOKUP($AC$3,'data feed'!$A$3:$BD$62,AM7,0)</f>
        <v>2400</v>
      </c>
      <c r="AN10" s="23">
        <f>VLOOKUP($AC$3,'data feed'!$A$3:$BD$62,AN7,0)</f>
        <v>5</v>
      </c>
      <c r="AO10" s="23">
        <f>VLOOKUP($AC$3,'data feed'!$A$3:$BD$62,AO7,0)</f>
        <v>4</v>
      </c>
      <c r="AP10" s="23">
        <f>VLOOKUP($AC$3,'data feed'!$A$3:$BD$62,AP7,0)</f>
        <v>32</v>
      </c>
      <c r="AQ10" s="23">
        <f>VLOOKUP($AC$3,'data feed'!$A$3:$BD$62,AQ7,0)</f>
        <v>0</v>
      </c>
      <c r="AR10" s="23">
        <f>VLOOKUP($AC$3,'data feed'!$A$3:$BD$62,AR7,0)</f>
        <v>5</v>
      </c>
      <c r="AS10" s="23">
        <f>VLOOKUP($AC$3,'data feed'!$A$3:$BD$62,AS7,0)</f>
        <v>0</v>
      </c>
      <c r="AT10" s="23">
        <f>VLOOKUP($AC$3,'data feed'!$A$3:$BD$62,AT7,0)</f>
        <v>25</v>
      </c>
      <c r="AU10" s="23">
        <f>VLOOKUP($AC$3,'data feed'!$A$3:$BD$62,AU7,0)</f>
        <v>0</v>
      </c>
      <c r="AV10" s="23">
        <f>VLOOKUP($AC$3,'data feed'!$A$3:$BD$62,AV7,0)</f>
        <v>0</v>
      </c>
      <c r="AW10" s="23">
        <f>VLOOKUP($AC$3,'data feed'!$A$3:$BD$62,AW7,0)</f>
        <v>0</v>
      </c>
      <c r="AX10" s="23">
        <f>VLOOKUP($AC$3,'data feed'!$A$3:$BD$62,AX7,0)</f>
        <v>0</v>
      </c>
      <c r="AY10" s="23"/>
      <c r="AZ10" s="23"/>
      <c r="BA10" s="23"/>
    </row>
    <row r="11" spans="2:57" ht="15.75" thickBot="1" x14ac:dyDescent="0.3">
      <c r="B11" s="33"/>
      <c r="C11" s="15"/>
      <c r="D11" s="15"/>
      <c r="E11" s="15"/>
      <c r="F11" s="15"/>
      <c r="G11" s="17"/>
      <c r="H11" s="17"/>
      <c r="I11" s="17"/>
      <c r="J11" s="15"/>
      <c r="K11" s="15"/>
      <c r="L11" s="15"/>
      <c r="M11" s="15"/>
      <c r="N11" s="15"/>
      <c r="O11" s="15"/>
      <c r="P11" s="15"/>
      <c r="Q11" s="15"/>
      <c r="R11" s="15"/>
      <c r="S11" s="34"/>
      <c r="T11" s="35"/>
      <c r="U11" s="35"/>
      <c r="V11" s="15"/>
      <c r="W11" s="34"/>
      <c r="X11" s="35"/>
      <c r="Y11" s="35"/>
      <c r="Z11" s="36"/>
    </row>
    <row r="12" spans="2:57" ht="18.75" customHeight="1" thickBot="1" x14ac:dyDescent="0.3">
      <c r="B12" s="37"/>
      <c r="C12" s="30"/>
      <c r="D12" s="30"/>
      <c r="E12" s="30"/>
      <c r="F12" s="30"/>
      <c r="G12" s="257" t="s">
        <v>102</v>
      </c>
      <c r="H12" s="260" t="s">
        <v>155</v>
      </c>
      <c r="I12" s="261"/>
      <c r="J12" s="261"/>
      <c r="K12" s="262"/>
      <c r="L12" s="260" t="s">
        <v>157</v>
      </c>
      <c r="M12" s="261"/>
      <c r="N12" s="261"/>
      <c r="O12" s="262"/>
      <c r="P12" s="260" t="s">
        <v>158</v>
      </c>
      <c r="Q12" s="261"/>
      <c r="R12" s="261"/>
      <c r="S12" s="262"/>
      <c r="T12" s="260" t="s">
        <v>159</v>
      </c>
      <c r="U12" s="261"/>
      <c r="V12" s="261"/>
      <c r="W12" s="262"/>
      <c r="X12" s="38"/>
      <c r="Y12" s="38"/>
      <c r="Z12" s="39"/>
    </row>
    <row r="13" spans="2:57" ht="18.75" customHeight="1" thickBot="1" x14ac:dyDescent="0.3">
      <c r="B13" s="37"/>
      <c r="C13" s="40"/>
      <c r="D13" s="40"/>
      <c r="E13" s="40"/>
      <c r="F13" s="40"/>
      <c r="G13" s="258"/>
      <c r="H13" s="41" t="s">
        <v>6</v>
      </c>
      <c r="I13" s="42" t="s">
        <v>156</v>
      </c>
      <c r="J13" s="42" t="s">
        <v>7</v>
      </c>
      <c r="K13" s="42" t="s">
        <v>156</v>
      </c>
      <c r="L13" s="41" t="s">
        <v>6</v>
      </c>
      <c r="M13" s="42" t="s">
        <v>156</v>
      </c>
      <c r="N13" s="42" t="s">
        <v>7</v>
      </c>
      <c r="O13" s="42" t="s">
        <v>156</v>
      </c>
      <c r="P13" s="41" t="s">
        <v>6</v>
      </c>
      <c r="Q13" s="42" t="s">
        <v>156</v>
      </c>
      <c r="R13" s="42" t="s">
        <v>7</v>
      </c>
      <c r="S13" s="42" t="s">
        <v>156</v>
      </c>
      <c r="T13" s="41" t="s">
        <v>6</v>
      </c>
      <c r="U13" s="42" t="s">
        <v>156</v>
      </c>
      <c r="V13" s="42" t="s">
        <v>7</v>
      </c>
      <c r="W13" s="42" t="s">
        <v>156</v>
      </c>
      <c r="X13" s="38"/>
      <c r="Y13" s="38"/>
      <c r="Z13" s="39"/>
      <c r="AC13" s="1">
        <v>32</v>
      </c>
      <c r="AD13" s="1">
        <v>33</v>
      </c>
      <c r="AE13" s="1">
        <v>34</v>
      </c>
      <c r="AF13" s="193"/>
      <c r="AG13" s="193"/>
    </row>
    <row r="14" spans="2:57" ht="18.95" customHeight="1" x14ac:dyDescent="0.25">
      <c r="B14" s="37"/>
      <c r="C14" s="43"/>
      <c r="D14" s="44"/>
      <c r="E14" s="45"/>
      <c r="F14" s="44"/>
      <c r="G14" s="258"/>
      <c r="H14" s="486">
        <f ca="1">RANDBETWEEN(28,35)</f>
        <v>33</v>
      </c>
      <c r="I14" s="487">
        <v>0.45833333333333331</v>
      </c>
      <c r="J14" s="488"/>
      <c r="K14" s="489"/>
      <c r="L14" s="486">
        <f ca="1">RANDBETWEEN(52,65)</f>
        <v>63</v>
      </c>
      <c r="M14" s="487">
        <v>0.45833333333333331</v>
      </c>
      <c r="N14" s="488"/>
      <c r="O14" s="489"/>
      <c r="P14" s="486">
        <f ca="1">RANDBETWEEN(35,45)</f>
        <v>45</v>
      </c>
      <c r="Q14" s="487">
        <v>0.45833333333333331</v>
      </c>
      <c r="R14" s="488"/>
      <c r="S14" s="489"/>
      <c r="T14" s="486">
        <f ca="1">RANDBETWEEN(20,22)</f>
        <v>20</v>
      </c>
      <c r="U14" s="487">
        <v>0.45833333333333331</v>
      </c>
      <c r="V14" s="488"/>
      <c r="W14" s="489"/>
      <c r="X14" s="38"/>
      <c r="Y14" s="38"/>
      <c r="Z14" s="39"/>
      <c r="AC14" s="1" t="s">
        <v>53</v>
      </c>
      <c r="AD14" s="1" t="s">
        <v>160</v>
      </c>
      <c r="AE14" s="1" t="s">
        <v>161</v>
      </c>
      <c r="AF14" s="193"/>
      <c r="AG14" s="193"/>
    </row>
    <row r="15" spans="2:57" ht="18.95" customHeight="1" x14ac:dyDescent="0.25">
      <c r="B15" s="37"/>
      <c r="C15" s="43"/>
      <c r="D15" s="44"/>
      <c r="E15" s="45"/>
      <c r="F15" s="44"/>
      <c r="G15" s="258"/>
      <c r="H15" s="490">
        <f ca="1">RANDBETWEEN(28,35)</f>
        <v>28</v>
      </c>
      <c r="I15" s="491">
        <v>0.66666666666666663</v>
      </c>
      <c r="J15" s="492"/>
      <c r="K15" s="493"/>
      <c r="L15" s="490">
        <f ca="1">RANDBETWEEN(52,65)</f>
        <v>57</v>
      </c>
      <c r="M15" s="491">
        <v>0.66666666666666663</v>
      </c>
      <c r="N15" s="492"/>
      <c r="O15" s="493"/>
      <c r="P15" s="490">
        <f ca="1">RANDBETWEEN(35,45)</f>
        <v>40</v>
      </c>
      <c r="Q15" s="491">
        <v>0.66666666666666663</v>
      </c>
      <c r="R15" s="492"/>
      <c r="S15" s="493"/>
      <c r="T15" s="490">
        <f ca="1">RANDBETWEEN(20,22)</f>
        <v>21</v>
      </c>
      <c r="U15" s="491">
        <v>0.66666666666666663</v>
      </c>
      <c r="V15" s="492"/>
      <c r="W15" s="493"/>
      <c r="X15" s="50"/>
      <c r="Y15" s="50"/>
      <c r="Z15" s="51"/>
      <c r="AC15" s="23">
        <f>VLOOKUP($AC$3,'data feed'!$A$3:$BD$62,AC13,0)</f>
        <v>0</v>
      </c>
      <c r="AD15" s="23">
        <f>VLOOKUP($AC$3,'data feed'!$A$3:$BD$62,AD13,0)</f>
        <v>8</v>
      </c>
      <c r="AE15" s="23">
        <f>VLOOKUP($AC$3,'data feed'!$A$3:$BD$62,AE13,0)</f>
        <v>8</v>
      </c>
      <c r="AF15" s="194"/>
      <c r="AG15" s="194"/>
    </row>
    <row r="16" spans="2:57" ht="18.95" customHeight="1" x14ac:dyDescent="0.25">
      <c r="B16" s="37"/>
      <c r="C16" s="43"/>
      <c r="D16" s="44"/>
      <c r="E16" s="45"/>
      <c r="F16" s="44"/>
      <c r="G16" s="258"/>
      <c r="H16" s="46"/>
      <c r="I16" s="47"/>
      <c r="J16" s="48"/>
      <c r="K16" s="49"/>
      <c r="L16" s="46"/>
      <c r="M16" s="47"/>
      <c r="N16" s="48"/>
      <c r="O16" s="47"/>
      <c r="P16" s="46"/>
      <c r="Q16" s="47"/>
      <c r="R16" s="48"/>
      <c r="S16" s="47"/>
      <c r="T16" s="46"/>
      <c r="U16" s="47"/>
      <c r="V16" s="48"/>
      <c r="W16" s="49"/>
      <c r="X16" s="50"/>
      <c r="Y16" s="50"/>
      <c r="Z16" s="51"/>
    </row>
    <row r="17" spans="2:48" ht="18.95" customHeight="1" thickBot="1" x14ac:dyDescent="0.3">
      <c r="B17" s="37"/>
      <c r="C17" s="43"/>
      <c r="D17" s="44"/>
      <c r="E17" s="45"/>
      <c r="F17" s="44"/>
      <c r="G17" s="258"/>
      <c r="H17" s="52"/>
      <c r="I17" s="53"/>
      <c r="J17" s="54"/>
      <c r="K17" s="55"/>
      <c r="L17" s="52"/>
      <c r="M17" s="56"/>
      <c r="N17" s="54"/>
      <c r="O17" s="57"/>
      <c r="P17" s="52"/>
      <c r="Q17" s="56"/>
      <c r="R17" s="54"/>
      <c r="S17" s="57"/>
      <c r="T17" s="52"/>
      <c r="U17" s="56"/>
      <c r="V17" s="54"/>
      <c r="W17" s="58"/>
      <c r="X17" s="50"/>
      <c r="Y17" s="50"/>
      <c r="Z17" s="51"/>
      <c r="AC17" s="1">
        <v>2</v>
      </c>
    </row>
    <row r="18" spans="2:48" ht="15.75" customHeight="1" thickBot="1" x14ac:dyDescent="0.3">
      <c r="B18" s="37"/>
      <c r="C18" s="50"/>
      <c r="D18" s="50"/>
      <c r="E18" s="50"/>
      <c r="F18" s="50"/>
      <c r="G18" s="259"/>
      <c r="H18" s="263" t="s">
        <v>8</v>
      </c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5"/>
      <c r="X18" s="50"/>
      <c r="Y18" s="50"/>
      <c r="Z18" s="51"/>
      <c r="AC18" s="1" t="s">
        <v>2</v>
      </c>
    </row>
    <row r="19" spans="2:48" ht="15.75" thickBot="1" x14ac:dyDescent="0.3">
      <c r="B19" s="282"/>
      <c r="C19" s="283"/>
      <c r="D19" s="283"/>
      <c r="E19" s="283"/>
      <c r="F19" s="283"/>
      <c r="G19" s="283"/>
      <c r="H19" s="283"/>
      <c r="I19" s="283"/>
      <c r="J19" s="283"/>
      <c r="K19" s="284"/>
      <c r="L19" s="284"/>
      <c r="M19" s="284"/>
      <c r="N19" s="284"/>
      <c r="O19" s="284"/>
      <c r="P19" s="284"/>
      <c r="Q19" s="284"/>
      <c r="R19" s="284"/>
      <c r="S19" s="30"/>
      <c r="T19" s="285"/>
      <c r="U19" s="285"/>
      <c r="V19" s="285"/>
      <c r="W19" s="285"/>
      <c r="X19" s="286"/>
      <c r="Y19" s="286"/>
      <c r="Z19" s="287"/>
      <c r="AC19" s="189">
        <f>VLOOKUP($AC$3,'data feed'!$A$3:$BD$62,AC17,0)</f>
        <v>40967</v>
      </c>
    </row>
    <row r="20" spans="2:48" ht="15.75" thickBot="1" x14ac:dyDescent="0.3">
      <c r="B20" s="257" t="s">
        <v>96</v>
      </c>
      <c r="C20" s="59"/>
      <c r="D20" s="290" t="s">
        <v>97</v>
      </c>
      <c r="E20" s="291"/>
      <c r="F20" s="291"/>
      <c r="G20" s="291"/>
      <c r="H20" s="291"/>
      <c r="I20" s="291"/>
      <c r="J20" s="291"/>
      <c r="K20" s="291"/>
      <c r="L20" s="291"/>
      <c r="M20" s="292"/>
      <c r="N20" s="33"/>
      <c r="O20" s="293" t="s">
        <v>98</v>
      </c>
      <c r="P20" s="294"/>
      <c r="Q20" s="294"/>
      <c r="R20" s="294"/>
      <c r="S20" s="294"/>
      <c r="T20" s="294"/>
      <c r="U20" s="60"/>
      <c r="V20" s="61"/>
      <c r="W20" s="61"/>
      <c r="X20" s="61"/>
      <c r="Y20" s="61"/>
      <c r="Z20" s="62"/>
    </row>
    <row r="21" spans="2:48" ht="16.5" thickBot="1" x14ac:dyDescent="0.3">
      <c r="B21" s="288"/>
      <c r="C21" s="63"/>
      <c r="D21" s="274" t="s">
        <v>92</v>
      </c>
      <c r="E21" s="275"/>
      <c r="F21" s="274" t="s">
        <v>54</v>
      </c>
      <c r="G21" s="275"/>
      <c r="H21" s="274" t="s">
        <v>93</v>
      </c>
      <c r="I21" s="275"/>
      <c r="J21" s="274" t="s">
        <v>94</v>
      </c>
      <c r="K21" s="275"/>
      <c r="L21" s="276" t="s">
        <v>95</v>
      </c>
      <c r="M21" s="277"/>
      <c r="N21" s="64"/>
      <c r="O21" s="274" t="s">
        <v>92</v>
      </c>
      <c r="P21" s="275"/>
      <c r="Q21" s="274" t="s">
        <v>99</v>
      </c>
      <c r="R21" s="275"/>
      <c r="S21" s="274" t="s">
        <v>77</v>
      </c>
      <c r="T21" s="278"/>
      <c r="U21" s="279" t="s">
        <v>100</v>
      </c>
      <c r="V21" s="280"/>
      <c r="W21" s="280"/>
      <c r="X21" s="280"/>
      <c r="Y21" s="280"/>
      <c r="Z21" s="281"/>
    </row>
    <row r="22" spans="2:48" ht="15" customHeight="1" x14ac:dyDescent="0.25">
      <c r="B22" s="288"/>
      <c r="C22" s="309" t="s">
        <v>9</v>
      </c>
      <c r="D22" s="301">
        <f>AE10</f>
        <v>32</v>
      </c>
      <c r="E22" s="303" t="s">
        <v>10</v>
      </c>
      <c r="F22" s="295">
        <f>AQ5</f>
        <v>5</v>
      </c>
      <c r="G22" s="311" t="s">
        <v>11</v>
      </c>
      <c r="H22" s="295">
        <f>D22/F22</f>
        <v>6.4</v>
      </c>
      <c r="I22" s="299" t="s">
        <v>12</v>
      </c>
      <c r="J22" s="301">
        <f>AK5</f>
        <v>2400</v>
      </c>
      <c r="K22" s="303" t="s">
        <v>13</v>
      </c>
      <c r="L22" s="295">
        <f>+J22/D22</f>
        <v>75</v>
      </c>
      <c r="M22" s="303" t="s">
        <v>14</v>
      </c>
      <c r="N22" s="315" t="s">
        <v>9</v>
      </c>
      <c r="O22" s="301">
        <f>D22</f>
        <v>32</v>
      </c>
      <c r="P22" s="303" t="s">
        <v>10</v>
      </c>
      <c r="Q22" s="305">
        <f>AL5</f>
        <v>1</v>
      </c>
      <c r="R22" s="306"/>
      <c r="S22" s="295">
        <f>O22/Q22</f>
        <v>32</v>
      </c>
      <c r="T22" s="297" t="s">
        <v>15</v>
      </c>
      <c r="U22" s="477" t="s">
        <v>32</v>
      </c>
      <c r="V22" s="478"/>
      <c r="W22" s="478"/>
      <c r="X22" s="478"/>
      <c r="Y22" s="478"/>
      <c r="Z22" s="479"/>
      <c r="AC22" s="1">
        <v>3</v>
      </c>
    </row>
    <row r="23" spans="2:48" ht="16.5" customHeight="1" thickBot="1" x14ac:dyDescent="0.3">
      <c r="B23" s="288"/>
      <c r="C23" s="310"/>
      <c r="D23" s="302"/>
      <c r="E23" s="304"/>
      <c r="F23" s="296"/>
      <c r="G23" s="312"/>
      <c r="H23" s="296"/>
      <c r="I23" s="300"/>
      <c r="J23" s="302"/>
      <c r="K23" s="304"/>
      <c r="L23" s="296"/>
      <c r="M23" s="304"/>
      <c r="N23" s="316"/>
      <c r="O23" s="302"/>
      <c r="P23" s="304"/>
      <c r="Q23" s="307"/>
      <c r="R23" s="308"/>
      <c r="S23" s="296"/>
      <c r="T23" s="298"/>
      <c r="U23" s="279" t="s">
        <v>101</v>
      </c>
      <c r="V23" s="280"/>
      <c r="W23" s="280"/>
      <c r="X23" s="280"/>
      <c r="Y23" s="280"/>
      <c r="Z23" s="281"/>
      <c r="AC23" s="1" t="s">
        <v>34</v>
      </c>
    </row>
    <row r="24" spans="2:48" ht="15" customHeight="1" x14ac:dyDescent="0.25">
      <c r="B24" s="288"/>
      <c r="C24" s="317" t="s">
        <v>16</v>
      </c>
      <c r="D24" s="295">
        <f>AF10</f>
        <v>32</v>
      </c>
      <c r="E24" s="303" t="s">
        <v>10</v>
      </c>
      <c r="F24" s="295">
        <f>AR10</f>
        <v>5</v>
      </c>
      <c r="G24" s="311" t="s">
        <v>11</v>
      </c>
      <c r="H24" s="295">
        <f>D24/F24</f>
        <v>6.4</v>
      </c>
      <c r="I24" s="299" t="s">
        <v>12</v>
      </c>
      <c r="J24" s="295">
        <f>AM10</f>
        <v>2400</v>
      </c>
      <c r="K24" s="303" t="s">
        <v>13</v>
      </c>
      <c r="L24" s="295">
        <f>+J24/D24</f>
        <v>75</v>
      </c>
      <c r="M24" s="303" t="s">
        <v>14</v>
      </c>
      <c r="N24" s="324" t="s">
        <v>16</v>
      </c>
      <c r="O24" s="313">
        <f>D24</f>
        <v>32</v>
      </c>
      <c r="P24" s="303" t="s">
        <v>10</v>
      </c>
      <c r="Q24" s="305" t="s">
        <v>30</v>
      </c>
      <c r="R24" s="306"/>
      <c r="S24" s="295">
        <f>AP10</f>
        <v>32</v>
      </c>
      <c r="T24" s="319" t="s">
        <v>17</v>
      </c>
      <c r="U24" s="477" t="s">
        <v>33</v>
      </c>
      <c r="V24" s="478"/>
      <c r="W24" s="478"/>
      <c r="X24" s="478"/>
      <c r="Y24" s="478"/>
      <c r="Z24" s="479"/>
      <c r="AC24" s="198">
        <f>VLOOKUP($AC$3,'data feed'!$A$3:$BD$62,AC22,0)</f>
        <v>3.2</v>
      </c>
    </row>
    <row r="25" spans="2:48" ht="15.75" customHeight="1" thickBot="1" x14ac:dyDescent="0.3">
      <c r="B25" s="289"/>
      <c r="C25" s="318"/>
      <c r="D25" s="296"/>
      <c r="E25" s="304"/>
      <c r="F25" s="296"/>
      <c r="G25" s="312"/>
      <c r="H25" s="296"/>
      <c r="I25" s="300"/>
      <c r="J25" s="296"/>
      <c r="K25" s="304"/>
      <c r="L25" s="296"/>
      <c r="M25" s="304"/>
      <c r="N25" s="325"/>
      <c r="O25" s="314"/>
      <c r="P25" s="304"/>
      <c r="Q25" s="307"/>
      <c r="R25" s="308"/>
      <c r="S25" s="296"/>
      <c r="T25" s="320"/>
      <c r="U25" s="321"/>
      <c r="V25" s="322"/>
      <c r="W25" s="322"/>
      <c r="X25" s="322"/>
      <c r="Y25" s="322"/>
      <c r="Z25" s="323"/>
      <c r="AV25" s="476"/>
    </row>
    <row r="26" spans="2:48" ht="15.75" thickBot="1" x14ac:dyDescent="0.3">
      <c r="B26" s="65"/>
      <c r="C26" s="66"/>
      <c r="D26" s="66"/>
      <c r="E26" s="67"/>
      <c r="F26" s="68"/>
      <c r="G26" s="68"/>
      <c r="H26" s="67"/>
      <c r="I26" s="69"/>
      <c r="J26" s="69"/>
      <c r="K26" s="70"/>
      <c r="L26" s="70"/>
      <c r="M26" s="70"/>
      <c r="N26" s="70"/>
      <c r="O26" s="70"/>
      <c r="P26" s="70"/>
      <c r="Q26" s="71"/>
      <c r="R26" s="71"/>
      <c r="S26" s="15"/>
      <c r="T26" s="72"/>
      <c r="U26" s="72"/>
      <c r="V26" s="72"/>
      <c r="W26" s="72"/>
      <c r="X26" s="72"/>
      <c r="Y26" s="72"/>
      <c r="Z26" s="73"/>
    </row>
    <row r="27" spans="2:48" x14ac:dyDescent="0.25">
      <c r="B27" s="37"/>
      <c r="C27" s="15"/>
      <c r="D27" s="330" t="s">
        <v>112</v>
      </c>
      <c r="E27" s="331"/>
      <c r="F27" s="331"/>
      <c r="G27" s="332"/>
      <c r="H27" s="332"/>
      <c r="I27" s="333"/>
      <c r="J27" s="74"/>
      <c r="K27" s="75"/>
      <c r="L27" s="330" t="s">
        <v>112</v>
      </c>
      <c r="M27" s="331"/>
      <c r="N27" s="331"/>
      <c r="O27" s="332"/>
      <c r="P27" s="332"/>
      <c r="Q27" s="333"/>
      <c r="R27" s="76"/>
      <c r="S27" s="77"/>
      <c r="T27" s="330" t="s">
        <v>112</v>
      </c>
      <c r="U27" s="331"/>
      <c r="V27" s="331"/>
      <c r="W27" s="332"/>
      <c r="X27" s="332"/>
      <c r="Y27" s="333"/>
      <c r="Z27" s="51"/>
    </row>
    <row r="28" spans="2:48" ht="15.75" thickBot="1" x14ac:dyDescent="0.3">
      <c r="B28" s="33"/>
      <c r="C28" s="15"/>
      <c r="D28" s="326" t="s">
        <v>113</v>
      </c>
      <c r="E28" s="327"/>
      <c r="F28" s="327"/>
      <c r="G28" s="328"/>
      <c r="H28" s="328"/>
      <c r="I28" s="329"/>
      <c r="J28" s="78"/>
      <c r="K28" s="15"/>
      <c r="L28" s="326" t="s">
        <v>113</v>
      </c>
      <c r="M28" s="327"/>
      <c r="N28" s="327"/>
      <c r="O28" s="328"/>
      <c r="P28" s="328"/>
      <c r="Q28" s="329"/>
      <c r="R28" s="15"/>
      <c r="S28" s="15"/>
      <c r="T28" s="326" t="s">
        <v>113</v>
      </c>
      <c r="U28" s="327"/>
      <c r="V28" s="327"/>
      <c r="W28" s="328"/>
      <c r="X28" s="328"/>
      <c r="Y28" s="329"/>
      <c r="Z28" s="79"/>
    </row>
    <row r="29" spans="2:48" x14ac:dyDescent="0.25">
      <c r="B29" s="257" t="s">
        <v>115</v>
      </c>
      <c r="C29" s="80"/>
      <c r="D29" s="27"/>
      <c r="E29" s="27"/>
      <c r="F29" s="27"/>
      <c r="G29" s="27"/>
      <c r="H29" s="27"/>
      <c r="I29" s="27"/>
      <c r="J29" s="81"/>
      <c r="K29" s="80"/>
      <c r="L29" s="27"/>
      <c r="M29" s="27"/>
      <c r="N29" s="27"/>
      <c r="O29" s="27"/>
      <c r="P29" s="27"/>
      <c r="Q29" s="27"/>
      <c r="R29" s="82"/>
      <c r="S29" s="80"/>
      <c r="T29" s="27"/>
      <c r="U29" s="27"/>
      <c r="V29" s="27"/>
      <c r="W29" s="27"/>
      <c r="X29" s="27"/>
      <c r="Y29" s="27"/>
      <c r="Z29" s="81"/>
    </row>
    <row r="30" spans="2:48" ht="15" customHeight="1" x14ac:dyDescent="0.25">
      <c r="B30" s="258"/>
      <c r="C30" s="83"/>
      <c r="D30" s="76"/>
      <c r="E30" s="76"/>
      <c r="F30" s="76"/>
      <c r="G30" s="76"/>
      <c r="H30" s="76"/>
      <c r="I30" s="76"/>
      <c r="J30" s="84"/>
      <c r="K30" s="83"/>
      <c r="L30" s="76"/>
      <c r="M30" s="76"/>
      <c r="N30" s="76"/>
      <c r="O30" s="85"/>
      <c r="P30" s="85"/>
      <c r="Q30" s="86"/>
      <c r="R30" s="86"/>
      <c r="S30" s="87"/>
      <c r="T30" s="86"/>
      <c r="U30" s="86"/>
      <c r="V30" s="86"/>
      <c r="W30" s="86"/>
      <c r="X30" s="86"/>
      <c r="Y30" s="86"/>
      <c r="Z30" s="88"/>
    </row>
    <row r="31" spans="2:48" ht="15" customHeight="1" x14ac:dyDescent="0.25">
      <c r="B31" s="258"/>
      <c r="C31" s="89"/>
      <c r="D31" s="480" t="s">
        <v>114</v>
      </c>
      <c r="E31" s="480"/>
      <c r="F31" s="480"/>
      <c r="G31" s="480"/>
      <c r="H31" s="480"/>
      <c r="I31" s="480"/>
      <c r="J31" s="84"/>
      <c r="K31" s="83"/>
      <c r="L31" s="480" t="s">
        <v>114</v>
      </c>
      <c r="M31" s="480"/>
      <c r="N31" s="480"/>
      <c r="O31" s="480"/>
      <c r="P31" s="480"/>
      <c r="Q31" s="480"/>
      <c r="R31" s="86"/>
      <c r="S31" s="87"/>
      <c r="T31" s="480" t="s">
        <v>114</v>
      </c>
      <c r="U31" s="480"/>
      <c r="V31" s="480"/>
      <c r="W31" s="480"/>
      <c r="X31" s="480"/>
      <c r="Y31" s="480"/>
      <c r="Z31" s="88"/>
    </row>
    <row r="32" spans="2:48" x14ac:dyDescent="0.25">
      <c r="B32" s="258"/>
      <c r="C32" s="89"/>
      <c r="D32" s="480"/>
      <c r="E32" s="480"/>
      <c r="F32" s="480"/>
      <c r="G32" s="480"/>
      <c r="H32" s="480"/>
      <c r="I32" s="480"/>
      <c r="J32" s="84"/>
      <c r="K32" s="83"/>
      <c r="L32" s="480"/>
      <c r="M32" s="480"/>
      <c r="N32" s="480"/>
      <c r="O32" s="480"/>
      <c r="P32" s="480"/>
      <c r="Q32" s="480"/>
      <c r="R32" s="86"/>
      <c r="S32" s="87"/>
      <c r="T32" s="480"/>
      <c r="U32" s="480"/>
      <c r="V32" s="480"/>
      <c r="W32" s="480"/>
      <c r="X32" s="480"/>
      <c r="Y32" s="480"/>
      <c r="Z32" s="88"/>
    </row>
    <row r="33" spans="2:26" x14ac:dyDescent="0.25">
      <c r="B33" s="258"/>
      <c r="C33" s="89"/>
      <c r="D33" s="90"/>
      <c r="E33" s="90"/>
      <c r="F33" s="90"/>
      <c r="G33" s="90"/>
      <c r="H33" s="90"/>
      <c r="I33" s="76"/>
      <c r="J33" s="84"/>
      <c r="K33" s="83"/>
      <c r="L33" s="76"/>
      <c r="M33" s="76"/>
      <c r="N33" s="76"/>
      <c r="O33" s="76"/>
      <c r="P33" s="76"/>
      <c r="Q33" s="86"/>
      <c r="R33" s="86"/>
      <c r="S33" s="87"/>
      <c r="T33" s="86"/>
      <c r="U33" s="86"/>
      <c r="V33" s="86"/>
      <c r="W33" s="86"/>
      <c r="X33" s="86"/>
      <c r="Y33" s="86"/>
      <c r="Z33" s="88"/>
    </row>
    <row r="34" spans="2:26" ht="15.75" thickBot="1" x14ac:dyDescent="0.3">
      <c r="B34" s="259"/>
      <c r="C34" s="91"/>
      <c r="D34" s="18"/>
      <c r="E34" s="18"/>
      <c r="F34" s="18"/>
      <c r="G34" s="18"/>
      <c r="H34" s="18"/>
      <c r="I34" s="18"/>
      <c r="J34" s="92"/>
      <c r="K34" s="91"/>
      <c r="L34" s="18"/>
      <c r="M34" s="18"/>
      <c r="N34" s="18"/>
      <c r="O34" s="93"/>
      <c r="P34" s="93"/>
      <c r="Q34" s="93"/>
      <c r="R34" s="94"/>
      <c r="S34" s="95"/>
      <c r="T34" s="93"/>
      <c r="U34" s="93"/>
      <c r="V34" s="93"/>
      <c r="W34" s="93"/>
      <c r="X34" s="93"/>
      <c r="Y34" s="93"/>
      <c r="Z34" s="92"/>
    </row>
    <row r="35" spans="2:26" ht="15.75" thickBot="1" x14ac:dyDescent="0.3"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8"/>
    </row>
    <row r="36" spans="2:26" ht="24" customHeight="1" thickBot="1" x14ac:dyDescent="0.3">
      <c r="B36" s="257" t="s">
        <v>116</v>
      </c>
      <c r="C36" s="334" t="s">
        <v>18</v>
      </c>
      <c r="D36" s="335"/>
      <c r="E36" s="335"/>
      <c r="F36" s="335"/>
      <c r="G36" s="335"/>
      <c r="H36" s="335"/>
      <c r="I36" s="336"/>
      <c r="J36" s="340" t="s">
        <v>19</v>
      </c>
      <c r="K36" s="334" t="s">
        <v>20</v>
      </c>
      <c r="L36" s="342" t="s">
        <v>123</v>
      </c>
      <c r="M36" s="343"/>
      <c r="N36" s="376" t="s">
        <v>126</v>
      </c>
      <c r="O36" s="377"/>
      <c r="P36" s="378" t="s">
        <v>129</v>
      </c>
      <c r="Q36" s="379"/>
      <c r="R36" s="355" t="s">
        <v>21</v>
      </c>
      <c r="S36" s="356"/>
      <c r="T36" s="257" t="s">
        <v>119</v>
      </c>
      <c r="U36" s="444" t="s">
        <v>122</v>
      </c>
      <c r="V36" s="445"/>
      <c r="W36" s="445"/>
      <c r="X36" s="445"/>
      <c r="Y36" s="445"/>
      <c r="Z36" s="446"/>
    </row>
    <row r="37" spans="2:26" ht="19.5" customHeight="1" thickBot="1" x14ac:dyDescent="0.3">
      <c r="B37" s="258"/>
      <c r="C37" s="337"/>
      <c r="D37" s="338"/>
      <c r="E37" s="338"/>
      <c r="F37" s="338"/>
      <c r="G37" s="338"/>
      <c r="H37" s="338"/>
      <c r="I37" s="339"/>
      <c r="J37" s="341"/>
      <c r="K37" s="337"/>
      <c r="L37" s="99" t="s">
        <v>124</v>
      </c>
      <c r="M37" s="100" t="s">
        <v>125</v>
      </c>
      <c r="N37" s="101" t="s">
        <v>128</v>
      </c>
      <c r="O37" s="102" t="s">
        <v>127</v>
      </c>
      <c r="P37" s="101" t="s">
        <v>128</v>
      </c>
      <c r="Q37" s="102" t="s">
        <v>130</v>
      </c>
      <c r="R37" s="357"/>
      <c r="S37" s="358"/>
      <c r="T37" s="258"/>
      <c r="U37" s="438" t="s">
        <v>36</v>
      </c>
      <c r="V37" s="439"/>
      <c r="W37" s="447" t="str">
        <f>AW5</f>
        <v>NO</v>
      </c>
      <c r="X37" s="448"/>
      <c r="Y37" s="448"/>
      <c r="Z37" s="449"/>
    </row>
    <row r="38" spans="2:26" ht="23.25" customHeight="1" x14ac:dyDescent="0.25">
      <c r="B38" s="258"/>
      <c r="C38" s="344" t="s">
        <v>117</v>
      </c>
      <c r="D38" s="345"/>
      <c r="E38" s="345"/>
      <c r="F38" s="345"/>
      <c r="G38" s="345"/>
      <c r="H38" s="345"/>
      <c r="I38" s="346"/>
      <c r="J38" s="103" t="s">
        <v>118</v>
      </c>
      <c r="K38" s="104">
        <v>1</v>
      </c>
      <c r="L38" s="105">
        <f>AO5</f>
        <v>2612</v>
      </c>
      <c r="M38" s="106">
        <f>AP5</f>
        <v>2617</v>
      </c>
      <c r="N38" s="107">
        <f>AQ5</f>
        <v>5</v>
      </c>
      <c r="O38" s="108">
        <f>AR10</f>
        <v>5</v>
      </c>
      <c r="P38" s="109">
        <f>AU5</f>
        <v>25</v>
      </c>
      <c r="Q38" s="110">
        <f>AT10</f>
        <v>25</v>
      </c>
      <c r="R38" s="365">
        <f>Q38/O38</f>
        <v>5</v>
      </c>
      <c r="S38" s="366"/>
      <c r="T38" s="258"/>
      <c r="U38" s="440"/>
      <c r="V38" s="441"/>
      <c r="W38" s="450"/>
      <c r="X38" s="451"/>
      <c r="Y38" s="451"/>
      <c r="Z38" s="452"/>
    </row>
    <row r="39" spans="2:26" ht="23.25" customHeight="1" x14ac:dyDescent="0.25">
      <c r="B39" s="258"/>
      <c r="C39" s="347" t="s">
        <v>163</v>
      </c>
      <c r="D39" s="348"/>
      <c r="E39" s="348"/>
      <c r="F39" s="348"/>
      <c r="G39" s="348"/>
      <c r="H39" s="348"/>
      <c r="I39" s="349"/>
      <c r="J39" s="111" t="s">
        <v>118</v>
      </c>
      <c r="K39" s="115">
        <v>1</v>
      </c>
      <c r="L39" s="112"/>
      <c r="M39" s="113"/>
      <c r="N39" s="112"/>
      <c r="O39" s="114"/>
      <c r="P39" s="112"/>
      <c r="Q39" s="113"/>
      <c r="R39" s="365"/>
      <c r="S39" s="366"/>
      <c r="T39" s="258"/>
      <c r="U39" s="440" t="s">
        <v>120</v>
      </c>
      <c r="V39" s="441"/>
      <c r="W39" s="453" t="str">
        <f>AX5</f>
        <v>NO</v>
      </c>
      <c r="X39" s="454"/>
      <c r="Y39" s="454"/>
      <c r="Z39" s="455"/>
    </row>
    <row r="40" spans="2:26" x14ac:dyDescent="0.25">
      <c r="B40" s="258"/>
      <c r="C40" s="347"/>
      <c r="D40" s="348"/>
      <c r="E40" s="348"/>
      <c r="F40" s="348"/>
      <c r="G40" s="348"/>
      <c r="H40" s="348"/>
      <c r="I40" s="349"/>
      <c r="J40" s="111"/>
      <c r="K40" s="115"/>
      <c r="L40" s="112"/>
      <c r="M40" s="113"/>
      <c r="N40" s="112"/>
      <c r="O40" s="114"/>
      <c r="P40" s="112"/>
      <c r="Q40" s="113"/>
      <c r="R40" s="367"/>
      <c r="S40" s="368"/>
      <c r="T40" s="258"/>
      <c r="U40" s="440"/>
      <c r="V40" s="441"/>
      <c r="W40" s="450"/>
      <c r="X40" s="451"/>
      <c r="Y40" s="451"/>
      <c r="Z40" s="452"/>
    </row>
    <row r="41" spans="2:26" ht="24.75" customHeight="1" thickBot="1" x14ac:dyDescent="0.3">
      <c r="B41" s="258"/>
      <c r="C41" s="347"/>
      <c r="D41" s="348"/>
      <c r="E41" s="348"/>
      <c r="F41" s="348"/>
      <c r="G41" s="348"/>
      <c r="H41" s="348"/>
      <c r="I41" s="349"/>
      <c r="J41" s="111"/>
      <c r="K41" s="115"/>
      <c r="L41" s="116"/>
      <c r="M41" s="117"/>
      <c r="N41" s="116"/>
      <c r="O41" s="117"/>
      <c r="P41" s="116"/>
      <c r="Q41" s="117"/>
      <c r="R41" s="369"/>
      <c r="S41" s="370"/>
      <c r="T41" s="258"/>
      <c r="U41" s="440" t="s">
        <v>121</v>
      </c>
      <c r="V41" s="441"/>
      <c r="W41" s="453" t="str">
        <f>AY5</f>
        <v>NO</v>
      </c>
      <c r="X41" s="454"/>
      <c r="Y41" s="454"/>
      <c r="Z41" s="455"/>
    </row>
    <row r="42" spans="2:26" ht="15.75" thickBot="1" x14ac:dyDescent="0.3">
      <c r="B42" s="258"/>
      <c r="C42" s="347"/>
      <c r="D42" s="348"/>
      <c r="E42" s="348"/>
      <c r="F42" s="348"/>
      <c r="G42" s="348"/>
      <c r="H42" s="348"/>
      <c r="I42" s="349"/>
      <c r="J42" s="111"/>
      <c r="K42" s="115"/>
      <c r="L42" s="350" t="s">
        <v>131</v>
      </c>
      <c r="M42" s="351"/>
      <c r="N42" s="118"/>
      <c r="O42" s="118"/>
      <c r="P42" s="78"/>
      <c r="Q42" s="119"/>
      <c r="R42" s="15"/>
      <c r="S42" s="15"/>
      <c r="T42" s="259"/>
      <c r="U42" s="442"/>
      <c r="V42" s="443"/>
      <c r="W42" s="456"/>
      <c r="X42" s="457"/>
      <c r="Y42" s="457"/>
      <c r="Z42" s="458"/>
    </row>
    <row r="43" spans="2:26" ht="15.75" customHeight="1" thickBot="1" x14ac:dyDescent="0.3">
      <c r="B43" s="258"/>
      <c r="C43" s="352"/>
      <c r="D43" s="353"/>
      <c r="E43" s="353"/>
      <c r="F43" s="353"/>
      <c r="G43" s="353"/>
      <c r="H43" s="353"/>
      <c r="I43" s="354"/>
      <c r="J43" s="120"/>
      <c r="K43" s="121"/>
      <c r="L43" s="122" t="s">
        <v>128</v>
      </c>
      <c r="M43" s="123" t="s">
        <v>127</v>
      </c>
      <c r="N43" s="124"/>
      <c r="O43" s="125"/>
      <c r="P43" s="126"/>
      <c r="Q43" s="126"/>
      <c r="R43" s="126"/>
      <c r="S43" s="127"/>
      <c r="T43" s="15"/>
      <c r="U43" s="128"/>
      <c r="V43" s="257" t="s">
        <v>132</v>
      </c>
      <c r="W43" s="371" t="s">
        <v>133</v>
      </c>
      <c r="X43" s="372"/>
      <c r="Y43" s="129" t="s">
        <v>128</v>
      </c>
      <c r="Z43" s="130" t="s">
        <v>130</v>
      </c>
    </row>
    <row r="44" spans="2:26" ht="18.75" customHeight="1" x14ac:dyDescent="0.25">
      <c r="B44" s="258"/>
      <c r="C44" s="344" t="s">
        <v>141</v>
      </c>
      <c r="D44" s="345"/>
      <c r="E44" s="345"/>
      <c r="F44" s="345"/>
      <c r="G44" s="345"/>
      <c r="H44" s="345"/>
      <c r="I44" s="346"/>
      <c r="J44" s="103"/>
      <c r="K44" s="104"/>
      <c r="L44" s="131">
        <f>AM5</f>
        <v>0</v>
      </c>
      <c r="M44" s="132">
        <f>AQ10</f>
        <v>0</v>
      </c>
      <c r="N44" s="133"/>
      <c r="O44" s="125"/>
      <c r="P44" s="134"/>
      <c r="Q44" s="134"/>
      <c r="R44" s="134"/>
      <c r="S44" s="134"/>
      <c r="T44" s="15"/>
      <c r="U44" s="128"/>
      <c r="V44" s="258"/>
      <c r="W44" s="355" t="s">
        <v>134</v>
      </c>
      <c r="X44" s="373"/>
      <c r="Y44" s="362">
        <f>AZ5</f>
        <v>0</v>
      </c>
      <c r="Z44" s="380">
        <f>AV10</f>
        <v>0</v>
      </c>
    </row>
    <row r="45" spans="2:26" ht="15.75" thickBot="1" x14ac:dyDescent="0.3">
      <c r="B45" s="258"/>
      <c r="C45" s="135"/>
      <c r="D45" s="136"/>
      <c r="E45" s="136"/>
      <c r="F45" s="136"/>
      <c r="G45" s="136"/>
      <c r="H45" s="136"/>
      <c r="I45" s="137"/>
      <c r="J45" s="138"/>
      <c r="K45" s="139"/>
      <c r="L45" s="140"/>
      <c r="M45" s="141"/>
      <c r="N45" s="133"/>
      <c r="O45" s="125"/>
      <c r="P45" s="124"/>
      <c r="Q45" s="124"/>
      <c r="R45" s="124"/>
      <c r="S45" s="124"/>
      <c r="T45" s="15"/>
      <c r="U45" s="128"/>
      <c r="V45" s="258"/>
      <c r="W45" s="374"/>
      <c r="X45" s="375"/>
      <c r="Y45" s="363"/>
      <c r="Z45" s="381"/>
    </row>
    <row r="46" spans="2:26" ht="24" customHeight="1" thickBot="1" x14ac:dyDescent="0.3">
      <c r="B46" s="37"/>
      <c r="C46" s="142"/>
      <c r="D46" s="142"/>
      <c r="E46" s="142"/>
      <c r="F46" s="142"/>
      <c r="G46" s="142"/>
      <c r="H46" s="142"/>
      <c r="I46" s="142"/>
      <c r="J46" s="143"/>
      <c r="K46" s="144"/>
      <c r="L46" s="15"/>
      <c r="M46" s="145"/>
      <c r="N46" s="146"/>
      <c r="O46" s="147"/>
      <c r="P46" s="148"/>
      <c r="Q46" s="149"/>
      <c r="R46" s="15"/>
      <c r="S46" s="145"/>
      <c r="T46" s="145"/>
      <c r="U46" s="124"/>
      <c r="V46" s="258"/>
      <c r="W46" s="382" t="s">
        <v>137</v>
      </c>
      <c r="X46" s="383"/>
      <c r="Y46" s="384">
        <f>BA5</f>
        <v>0</v>
      </c>
      <c r="Z46" s="385">
        <f>AW10</f>
        <v>0</v>
      </c>
    </row>
    <row r="47" spans="2:26" ht="15.75" customHeight="1" thickBot="1" x14ac:dyDescent="0.3">
      <c r="B47" s="257" t="s">
        <v>138</v>
      </c>
      <c r="C47" s="150" t="s">
        <v>22</v>
      </c>
      <c r="D47" s="386" t="s">
        <v>36</v>
      </c>
      <c r="E47" s="386"/>
      <c r="F47" s="386"/>
      <c r="G47" s="386"/>
      <c r="H47" s="387"/>
      <c r="I47" s="150" t="s">
        <v>22</v>
      </c>
      <c r="J47" s="386"/>
      <c r="K47" s="386"/>
      <c r="L47" s="386"/>
      <c r="M47" s="386"/>
      <c r="N47" s="387"/>
      <c r="O47" s="150" t="s">
        <v>22</v>
      </c>
      <c r="P47" s="386"/>
      <c r="Q47" s="386"/>
      <c r="R47" s="386"/>
      <c r="S47" s="386"/>
      <c r="T47" s="387"/>
      <c r="U47" s="145"/>
      <c r="V47" s="258"/>
      <c r="W47" s="374"/>
      <c r="X47" s="375"/>
      <c r="Y47" s="363"/>
      <c r="Z47" s="381"/>
    </row>
    <row r="48" spans="2:26" ht="15.75" customHeight="1" thickBot="1" x14ac:dyDescent="0.3">
      <c r="B48" s="258"/>
      <c r="C48" s="151" t="s">
        <v>23</v>
      </c>
      <c r="D48" s="152" t="s">
        <v>24</v>
      </c>
      <c r="E48" s="152" t="s">
        <v>25</v>
      </c>
      <c r="F48" s="152" t="s">
        <v>26</v>
      </c>
      <c r="G48" s="152" t="s">
        <v>27</v>
      </c>
      <c r="H48" s="153" t="s">
        <v>154</v>
      </c>
      <c r="I48" s="151" t="s">
        <v>23</v>
      </c>
      <c r="J48" s="152" t="s">
        <v>24</v>
      </c>
      <c r="K48" s="152" t="s">
        <v>25</v>
      </c>
      <c r="L48" s="152" t="s">
        <v>26</v>
      </c>
      <c r="M48" s="152" t="s">
        <v>27</v>
      </c>
      <c r="N48" s="201" t="s">
        <v>154</v>
      </c>
      <c r="O48" s="151" t="s">
        <v>23</v>
      </c>
      <c r="P48" s="152" t="s">
        <v>24</v>
      </c>
      <c r="Q48" s="152" t="s">
        <v>25</v>
      </c>
      <c r="R48" s="152" t="s">
        <v>26</v>
      </c>
      <c r="S48" s="152" t="s">
        <v>27</v>
      </c>
      <c r="T48" s="201" t="s">
        <v>154</v>
      </c>
      <c r="U48" s="154"/>
      <c r="V48" s="258"/>
      <c r="W48" s="382" t="s">
        <v>164</v>
      </c>
      <c r="X48" s="383"/>
      <c r="Y48" s="384">
        <f>BB5</f>
        <v>0</v>
      </c>
      <c r="Z48" s="385">
        <f>AY10</f>
        <v>0</v>
      </c>
    </row>
    <row r="49" spans="2:26" ht="15" customHeight="1" x14ac:dyDescent="0.25">
      <c r="B49" s="258"/>
      <c r="C49" s="494"/>
      <c r="D49" s="495"/>
      <c r="E49" s="495"/>
      <c r="F49" s="495"/>
      <c r="G49" s="496"/>
      <c r="H49" s="395" t="e">
        <f>AVERAGE(C49:G53)</f>
        <v>#DIV/0!</v>
      </c>
      <c r="I49" s="494"/>
      <c r="J49" s="495"/>
      <c r="K49" s="495"/>
      <c r="L49" s="495"/>
      <c r="M49" s="496"/>
      <c r="N49" s="395" t="e">
        <f>AVERAGE(I49:M53)</f>
        <v>#DIV/0!</v>
      </c>
      <c r="O49" s="494"/>
      <c r="P49" s="495"/>
      <c r="Q49" s="495"/>
      <c r="R49" s="495"/>
      <c r="S49" s="496"/>
      <c r="T49" s="395" t="e">
        <f>AVERAGE(O49:S53)</f>
        <v>#DIV/0!</v>
      </c>
      <c r="U49" s="154"/>
      <c r="V49" s="258"/>
      <c r="W49" s="388"/>
      <c r="X49" s="389"/>
      <c r="Y49" s="391"/>
      <c r="Z49" s="393"/>
    </row>
    <row r="50" spans="2:26" ht="15" customHeight="1" thickBot="1" x14ac:dyDescent="0.3">
      <c r="B50" s="258"/>
      <c r="C50" s="497"/>
      <c r="D50" s="498"/>
      <c r="E50" s="498"/>
      <c r="F50" s="498"/>
      <c r="G50" s="499"/>
      <c r="H50" s="396"/>
      <c r="I50" s="497"/>
      <c r="J50" s="498"/>
      <c r="K50" s="498"/>
      <c r="L50" s="498"/>
      <c r="M50" s="499"/>
      <c r="N50" s="396"/>
      <c r="O50" s="497"/>
      <c r="P50" s="498"/>
      <c r="Q50" s="498"/>
      <c r="R50" s="498"/>
      <c r="S50" s="499"/>
      <c r="T50" s="396"/>
      <c r="U50" s="154"/>
      <c r="V50" s="259"/>
      <c r="W50" s="357"/>
      <c r="X50" s="390"/>
      <c r="Y50" s="392"/>
      <c r="Z50" s="394"/>
    </row>
    <row r="51" spans="2:26" ht="15" customHeight="1" x14ac:dyDescent="0.25">
      <c r="B51" s="258"/>
      <c r="C51" s="497"/>
      <c r="D51" s="498"/>
      <c r="E51" s="498"/>
      <c r="F51" s="498"/>
      <c r="G51" s="499"/>
      <c r="H51" s="396"/>
      <c r="I51" s="497"/>
      <c r="J51" s="498"/>
      <c r="K51" s="498"/>
      <c r="L51" s="498"/>
      <c r="M51" s="499"/>
      <c r="N51" s="396"/>
      <c r="O51" s="497"/>
      <c r="P51" s="498"/>
      <c r="Q51" s="498"/>
      <c r="R51" s="498"/>
      <c r="S51" s="499"/>
      <c r="T51" s="396"/>
      <c r="U51" s="155"/>
      <c r="V51" s="125"/>
      <c r="W51" s="156"/>
      <c r="X51" s="156"/>
      <c r="Y51" s="157"/>
      <c r="Z51" s="158"/>
    </row>
    <row r="52" spans="2:26" ht="15" customHeight="1" x14ac:dyDescent="0.25">
      <c r="B52" s="258"/>
      <c r="C52" s="497"/>
      <c r="D52" s="498"/>
      <c r="E52" s="498"/>
      <c r="F52" s="498"/>
      <c r="G52" s="499"/>
      <c r="H52" s="396"/>
      <c r="I52" s="497"/>
      <c r="J52" s="498"/>
      <c r="K52" s="498"/>
      <c r="L52" s="498"/>
      <c r="M52" s="499"/>
      <c r="N52" s="396"/>
      <c r="O52" s="497"/>
      <c r="P52" s="498"/>
      <c r="Q52" s="498"/>
      <c r="R52" s="498"/>
      <c r="S52" s="499"/>
      <c r="T52" s="396"/>
      <c r="U52" s="155"/>
      <c r="V52" s="125"/>
      <c r="W52" s="50"/>
      <c r="X52" s="50"/>
      <c r="Y52" s="159"/>
      <c r="Z52" s="160"/>
    </row>
    <row r="53" spans="2:26" ht="15.75" customHeight="1" thickBot="1" x14ac:dyDescent="0.3">
      <c r="B53" s="258"/>
      <c r="C53" s="500"/>
      <c r="D53" s="501"/>
      <c r="E53" s="501"/>
      <c r="F53" s="501"/>
      <c r="G53" s="502"/>
      <c r="H53" s="396"/>
      <c r="I53" s="500"/>
      <c r="J53" s="501"/>
      <c r="K53" s="501"/>
      <c r="L53" s="501"/>
      <c r="M53" s="502"/>
      <c r="N53" s="396"/>
      <c r="O53" s="500"/>
      <c r="P53" s="501"/>
      <c r="Q53" s="501"/>
      <c r="R53" s="501"/>
      <c r="S53" s="502"/>
      <c r="T53" s="396"/>
      <c r="U53" s="155"/>
      <c r="V53" s="125"/>
      <c r="W53" s="50"/>
      <c r="X53" s="50"/>
      <c r="Y53" s="159"/>
      <c r="Z53" s="160"/>
    </row>
    <row r="54" spans="2:26" ht="15.75" customHeight="1" thickBot="1" x14ac:dyDescent="0.3">
      <c r="B54" s="259"/>
      <c r="C54" s="161" t="e">
        <f>AVERAGE(C49:C51)</f>
        <v>#DIV/0!</v>
      </c>
      <c r="D54" s="161" t="e">
        <f t="shared" ref="D54:G54" si="0">AVERAGE(D49:D51)</f>
        <v>#DIV/0!</v>
      </c>
      <c r="E54" s="161" t="e">
        <f t="shared" si="0"/>
        <v>#DIV/0!</v>
      </c>
      <c r="F54" s="161" t="e">
        <f t="shared" si="0"/>
        <v>#DIV/0!</v>
      </c>
      <c r="G54" s="161" t="e">
        <f t="shared" si="0"/>
        <v>#DIV/0!</v>
      </c>
      <c r="H54" s="397"/>
      <c r="I54" s="161" t="e">
        <f>AVERAGE(I49:I51)</f>
        <v>#DIV/0!</v>
      </c>
      <c r="J54" s="161" t="e">
        <f t="shared" ref="J54:M54" si="1">AVERAGE(J49:J51)</f>
        <v>#DIV/0!</v>
      </c>
      <c r="K54" s="161" t="e">
        <f t="shared" si="1"/>
        <v>#DIV/0!</v>
      </c>
      <c r="L54" s="161" t="e">
        <f t="shared" si="1"/>
        <v>#DIV/0!</v>
      </c>
      <c r="M54" s="161" t="e">
        <f t="shared" si="1"/>
        <v>#DIV/0!</v>
      </c>
      <c r="N54" s="397"/>
      <c r="O54" s="161" t="e">
        <f>AVERAGE(O49:O51)</f>
        <v>#DIV/0!</v>
      </c>
      <c r="P54" s="161" t="e">
        <f t="shared" ref="P54:S54" si="2">AVERAGE(P49:P51)</f>
        <v>#DIV/0!</v>
      </c>
      <c r="Q54" s="161" t="e">
        <f t="shared" si="2"/>
        <v>#DIV/0!</v>
      </c>
      <c r="R54" s="161" t="e">
        <f t="shared" si="2"/>
        <v>#DIV/0!</v>
      </c>
      <c r="S54" s="161" t="e">
        <f t="shared" si="2"/>
        <v>#DIV/0!</v>
      </c>
      <c r="T54" s="397"/>
      <c r="U54" s="155"/>
      <c r="V54" s="125"/>
      <c r="W54" s="50"/>
      <c r="X54" s="50"/>
      <c r="Y54" s="159"/>
      <c r="Z54" s="160"/>
    </row>
    <row r="55" spans="2:26" x14ac:dyDescent="0.25">
      <c r="B55" s="257" t="s">
        <v>142</v>
      </c>
      <c r="C55" s="162"/>
      <c r="D55" s="163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5"/>
    </row>
    <row r="56" spans="2:26" x14ac:dyDescent="0.25">
      <c r="B56" s="258"/>
      <c r="C56" s="65"/>
      <c r="D56" s="166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8"/>
    </row>
    <row r="57" spans="2:26" x14ac:dyDescent="0.25">
      <c r="B57" s="258"/>
      <c r="C57" s="65"/>
      <c r="D57" s="166"/>
      <c r="E57" s="167"/>
      <c r="F57" s="167"/>
      <c r="G57" s="167"/>
      <c r="H57" s="169"/>
      <c r="I57" s="169"/>
      <c r="J57" s="167"/>
      <c r="K57" s="169"/>
      <c r="L57" s="167"/>
      <c r="M57" s="169"/>
      <c r="N57" s="169"/>
      <c r="O57" s="167"/>
      <c r="P57" s="169"/>
      <c r="Q57" s="167"/>
      <c r="R57" s="170"/>
      <c r="S57" s="170"/>
      <c r="T57" s="170"/>
      <c r="U57" s="170"/>
      <c r="V57" s="170"/>
      <c r="W57" s="167"/>
      <c r="X57" s="167"/>
      <c r="Y57" s="167"/>
      <c r="Z57" s="168"/>
    </row>
    <row r="58" spans="2:26" x14ac:dyDescent="0.25">
      <c r="B58" s="258"/>
      <c r="C58" s="359"/>
      <c r="D58" s="360"/>
      <c r="E58" s="360"/>
      <c r="F58" s="360"/>
      <c r="G58" s="170"/>
      <c r="H58" s="361" t="s">
        <v>139</v>
      </c>
      <c r="I58" s="361"/>
      <c r="J58" s="361"/>
      <c r="K58" s="361"/>
      <c r="L58" s="170"/>
      <c r="M58" s="361" t="s">
        <v>140</v>
      </c>
      <c r="N58" s="361"/>
      <c r="O58" s="361"/>
      <c r="P58" s="361"/>
      <c r="Q58" s="170"/>
      <c r="R58" s="360"/>
      <c r="S58" s="360"/>
      <c r="T58" s="360"/>
      <c r="U58" s="360"/>
      <c r="V58" s="170"/>
      <c r="W58" s="360"/>
      <c r="X58" s="360"/>
      <c r="Y58" s="360"/>
      <c r="Z58" s="364"/>
    </row>
    <row r="59" spans="2:26" x14ac:dyDescent="0.25">
      <c r="B59" s="258"/>
      <c r="C59" s="359"/>
      <c r="D59" s="360"/>
      <c r="E59" s="360"/>
      <c r="F59" s="360"/>
      <c r="G59" s="170"/>
      <c r="H59" s="360"/>
      <c r="I59" s="360"/>
      <c r="J59" s="360"/>
      <c r="K59" s="360"/>
      <c r="L59" s="170"/>
      <c r="M59" s="360"/>
      <c r="N59" s="360"/>
      <c r="O59" s="360"/>
      <c r="P59" s="360"/>
      <c r="Q59" s="170"/>
      <c r="R59" s="360"/>
      <c r="S59" s="360"/>
      <c r="T59" s="360"/>
      <c r="U59" s="360"/>
      <c r="V59" s="170"/>
      <c r="W59" s="360"/>
      <c r="X59" s="360"/>
      <c r="Y59" s="360"/>
      <c r="Z59" s="364"/>
    </row>
    <row r="60" spans="2:26" ht="15.75" thickBot="1" x14ac:dyDescent="0.3">
      <c r="B60" s="259"/>
      <c r="C60" s="171"/>
      <c r="D60" s="172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67"/>
      <c r="Z60" s="174"/>
    </row>
    <row r="61" spans="2:26" ht="18.75" thickBot="1" x14ac:dyDescent="0.3">
      <c r="B61" s="17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20" t="s">
        <v>152</v>
      </c>
      <c r="Z61" s="176"/>
    </row>
    <row r="62" spans="2:26" ht="15.75" thickBot="1" x14ac:dyDescent="0.3">
      <c r="B62" s="257" t="s">
        <v>153</v>
      </c>
      <c r="C62" s="413" t="s">
        <v>28</v>
      </c>
      <c r="D62" s="414"/>
      <c r="E62" s="177"/>
      <c r="F62" s="177"/>
      <c r="G62" s="405" t="s">
        <v>36</v>
      </c>
      <c r="H62" s="406"/>
      <c r="I62" s="406"/>
      <c r="J62" s="407"/>
      <c r="K62" s="405" t="s">
        <v>148</v>
      </c>
      <c r="L62" s="406"/>
      <c r="M62" s="406"/>
      <c r="N62" s="408"/>
      <c r="O62" s="409" t="s">
        <v>149</v>
      </c>
      <c r="P62" s="410"/>
      <c r="Q62" s="410"/>
      <c r="R62" s="411"/>
      <c r="S62" s="398"/>
      <c r="T62" s="398"/>
      <c r="U62" s="398"/>
      <c r="V62" s="398"/>
      <c r="W62" s="398"/>
      <c r="X62" s="398"/>
      <c r="Y62" s="398"/>
      <c r="Z62" s="399"/>
    </row>
    <row r="63" spans="2:26" ht="15.75" thickBot="1" x14ac:dyDescent="0.3">
      <c r="B63" s="258"/>
      <c r="C63" s="415"/>
      <c r="D63" s="416"/>
      <c r="E63" s="400"/>
      <c r="F63" s="400"/>
      <c r="G63" s="401" t="s">
        <v>128</v>
      </c>
      <c r="H63" s="402"/>
      <c r="I63" s="402" t="s">
        <v>147</v>
      </c>
      <c r="J63" s="403"/>
      <c r="K63" s="401" t="s">
        <v>128</v>
      </c>
      <c r="L63" s="402"/>
      <c r="M63" s="402" t="s">
        <v>147</v>
      </c>
      <c r="N63" s="403"/>
      <c r="O63" s="401" t="s">
        <v>128</v>
      </c>
      <c r="P63" s="402"/>
      <c r="Q63" s="402" t="s">
        <v>147</v>
      </c>
      <c r="R63" s="403"/>
      <c r="S63" s="404"/>
      <c r="T63" s="404"/>
      <c r="U63" s="404"/>
      <c r="V63" s="404"/>
      <c r="W63" s="404"/>
      <c r="X63" s="404"/>
      <c r="Y63" s="404"/>
      <c r="Z63" s="412"/>
    </row>
    <row r="64" spans="2:26" ht="12.95" customHeight="1" x14ac:dyDescent="0.25">
      <c r="B64" s="258"/>
      <c r="C64" s="413" t="s">
        <v>97</v>
      </c>
      <c r="D64" s="414"/>
      <c r="E64" s="417" t="s">
        <v>145</v>
      </c>
      <c r="F64" s="418"/>
      <c r="G64" s="251">
        <f>AC5</f>
        <v>32</v>
      </c>
      <c r="H64" s="252"/>
      <c r="I64" s="253">
        <f>AC10</f>
        <v>32</v>
      </c>
      <c r="J64" s="254"/>
      <c r="K64" s="251">
        <f>AD5</f>
        <v>0</v>
      </c>
      <c r="L64" s="252"/>
      <c r="M64" s="421">
        <f>AD10</f>
        <v>0</v>
      </c>
      <c r="N64" s="422"/>
      <c r="O64" s="512">
        <f>G64+K64</f>
        <v>32</v>
      </c>
      <c r="P64" s="423"/>
      <c r="Q64" s="423">
        <f>I64+M64</f>
        <v>32</v>
      </c>
      <c r="R64" s="425"/>
      <c r="S64" s="433"/>
      <c r="T64" s="433"/>
      <c r="U64" s="469"/>
      <c r="V64" s="469"/>
      <c r="W64" s="427"/>
      <c r="X64" s="427"/>
      <c r="Y64" s="427"/>
      <c r="Z64" s="428"/>
    </row>
    <row r="65" spans="2:26" ht="12.95" customHeight="1" x14ac:dyDescent="0.25">
      <c r="B65" s="258"/>
      <c r="C65" s="269"/>
      <c r="D65" s="270"/>
      <c r="E65" s="419"/>
      <c r="F65" s="420"/>
      <c r="G65" s="237"/>
      <c r="H65" s="238"/>
      <c r="I65" s="255"/>
      <c r="J65" s="256"/>
      <c r="K65" s="237"/>
      <c r="L65" s="238"/>
      <c r="M65" s="241"/>
      <c r="N65" s="242"/>
      <c r="O65" s="513"/>
      <c r="P65" s="424"/>
      <c r="Q65" s="424"/>
      <c r="R65" s="426"/>
      <c r="S65" s="433"/>
      <c r="T65" s="433"/>
      <c r="U65" s="469"/>
      <c r="V65" s="469"/>
      <c r="W65" s="427"/>
      <c r="X65" s="427"/>
      <c r="Y65" s="427"/>
      <c r="Z65" s="428"/>
    </row>
    <row r="66" spans="2:26" ht="12.95" customHeight="1" x14ac:dyDescent="0.25">
      <c r="B66" s="258"/>
      <c r="C66" s="269"/>
      <c r="D66" s="270"/>
      <c r="E66" s="481" t="s">
        <v>146</v>
      </c>
      <c r="F66" s="482"/>
      <c r="G66" s="235">
        <v>0</v>
      </c>
      <c r="H66" s="236"/>
      <c r="I66" s="247">
        <v>0</v>
      </c>
      <c r="J66" s="248"/>
      <c r="K66" s="235">
        <v>0</v>
      </c>
      <c r="L66" s="236"/>
      <c r="M66" s="239">
        <v>0</v>
      </c>
      <c r="N66" s="240"/>
      <c r="O66" s="513">
        <f>G66+K66</f>
        <v>0</v>
      </c>
      <c r="P66" s="424"/>
      <c r="Q66" s="424">
        <f>I66+M66</f>
        <v>0</v>
      </c>
      <c r="R66" s="426"/>
      <c r="S66" s="433"/>
      <c r="T66" s="433"/>
      <c r="U66" s="469"/>
      <c r="V66" s="469"/>
      <c r="W66" s="427"/>
      <c r="X66" s="427"/>
      <c r="Y66" s="427"/>
      <c r="Z66" s="428"/>
    </row>
    <row r="67" spans="2:26" ht="12.95" customHeight="1" thickBot="1" x14ac:dyDescent="0.3">
      <c r="B67" s="258"/>
      <c r="C67" s="415"/>
      <c r="D67" s="416"/>
      <c r="E67" s="483"/>
      <c r="F67" s="484"/>
      <c r="G67" s="429"/>
      <c r="H67" s="430"/>
      <c r="I67" s="249"/>
      <c r="J67" s="250"/>
      <c r="K67" s="429"/>
      <c r="L67" s="430"/>
      <c r="M67" s="431"/>
      <c r="N67" s="432"/>
      <c r="O67" s="514"/>
      <c r="P67" s="515"/>
      <c r="Q67" s="515"/>
      <c r="R67" s="516"/>
      <c r="S67" s="433"/>
      <c r="T67" s="433"/>
      <c r="U67" s="469"/>
      <c r="V67" s="469"/>
      <c r="W67" s="427"/>
      <c r="X67" s="427"/>
      <c r="Y67" s="427"/>
      <c r="Z67" s="428"/>
    </row>
    <row r="68" spans="2:26" ht="12.95" customHeight="1" x14ac:dyDescent="0.25">
      <c r="B68" s="258"/>
      <c r="C68" s="413" t="s">
        <v>144</v>
      </c>
      <c r="D68" s="414"/>
      <c r="E68" s="506" t="s">
        <v>165</v>
      </c>
      <c r="F68" s="507"/>
      <c r="G68" s="251">
        <f>AE5</f>
        <v>0</v>
      </c>
      <c r="H68" s="252"/>
      <c r="I68" s="253">
        <f>AG10</f>
        <v>0</v>
      </c>
      <c r="J68" s="254"/>
      <c r="K68" s="251">
        <f>AF5</f>
        <v>0</v>
      </c>
      <c r="L68" s="252"/>
      <c r="M68" s="421">
        <f>AH10</f>
        <v>0</v>
      </c>
      <c r="N68" s="422"/>
      <c r="O68" s="251">
        <f>G68+K68</f>
        <v>0</v>
      </c>
      <c r="P68" s="252"/>
      <c r="Q68" s="421">
        <f>I68+M68</f>
        <v>0</v>
      </c>
      <c r="R68" s="422"/>
      <c r="S68" s="433"/>
      <c r="T68" s="433"/>
      <c r="U68" s="469"/>
      <c r="V68" s="469"/>
      <c r="W68" s="427"/>
      <c r="X68" s="427"/>
      <c r="Y68" s="427"/>
      <c r="Z68" s="428"/>
    </row>
    <row r="69" spans="2:26" ht="12.95" customHeight="1" thickBot="1" x14ac:dyDescent="0.3">
      <c r="B69" s="258"/>
      <c r="C69" s="269"/>
      <c r="D69" s="270"/>
      <c r="E69" s="508"/>
      <c r="F69" s="509"/>
      <c r="G69" s="237"/>
      <c r="H69" s="238"/>
      <c r="I69" s="255"/>
      <c r="J69" s="256"/>
      <c r="K69" s="237"/>
      <c r="L69" s="238"/>
      <c r="M69" s="241"/>
      <c r="N69" s="242"/>
      <c r="O69" s="237"/>
      <c r="P69" s="238"/>
      <c r="Q69" s="241"/>
      <c r="R69" s="242"/>
      <c r="S69" s="433"/>
      <c r="T69" s="433"/>
      <c r="U69" s="469"/>
      <c r="V69" s="469"/>
      <c r="W69" s="427"/>
      <c r="X69" s="427"/>
      <c r="Y69" s="427"/>
      <c r="Z69" s="428"/>
    </row>
    <row r="70" spans="2:26" ht="12.95" customHeight="1" x14ac:dyDescent="0.25">
      <c r="B70" s="258"/>
      <c r="C70" s="269"/>
      <c r="D70" s="270"/>
      <c r="E70" s="508" t="s">
        <v>166</v>
      </c>
      <c r="F70" s="509"/>
      <c r="G70" s="434">
        <f>AH5</f>
        <v>0</v>
      </c>
      <c r="H70" s="435"/>
      <c r="I70" s="247">
        <f>AJ10</f>
        <v>0</v>
      </c>
      <c r="J70" s="248"/>
      <c r="K70" s="235">
        <f>AI5</f>
        <v>0</v>
      </c>
      <c r="L70" s="236"/>
      <c r="M70" s="239">
        <f>AK10</f>
        <v>0</v>
      </c>
      <c r="N70" s="240"/>
      <c r="O70" s="235">
        <f>G70+K70</f>
        <v>0</v>
      </c>
      <c r="P70" s="236"/>
      <c r="Q70" s="239">
        <f>I70+M70</f>
        <v>0</v>
      </c>
      <c r="R70" s="240"/>
      <c r="S70" s="463" t="s">
        <v>150</v>
      </c>
      <c r="T70" s="464"/>
      <c r="U70" s="464"/>
      <c r="V70" s="464"/>
      <c r="W70" s="464"/>
      <c r="X70" s="464"/>
      <c r="Y70" s="464"/>
      <c r="Z70" s="465"/>
    </row>
    <row r="71" spans="2:26" ht="12.95" customHeight="1" x14ac:dyDescent="0.25">
      <c r="B71" s="258"/>
      <c r="C71" s="269"/>
      <c r="D71" s="270"/>
      <c r="E71" s="508"/>
      <c r="F71" s="509"/>
      <c r="G71" s="436"/>
      <c r="H71" s="437"/>
      <c r="I71" s="255"/>
      <c r="J71" s="256"/>
      <c r="K71" s="237"/>
      <c r="L71" s="238"/>
      <c r="M71" s="241"/>
      <c r="N71" s="242"/>
      <c r="O71" s="237"/>
      <c r="P71" s="238"/>
      <c r="Q71" s="241"/>
      <c r="R71" s="242"/>
      <c r="S71" s="466"/>
      <c r="T71" s="467"/>
      <c r="U71" s="467"/>
      <c r="V71" s="467"/>
      <c r="W71" s="467"/>
      <c r="X71" s="467"/>
      <c r="Y71" s="467"/>
      <c r="Z71" s="468"/>
    </row>
    <row r="72" spans="2:26" ht="12.95" customHeight="1" x14ac:dyDescent="0.25">
      <c r="B72" s="258"/>
      <c r="C72" s="269"/>
      <c r="D72" s="270"/>
      <c r="E72" s="508" t="s">
        <v>167</v>
      </c>
      <c r="F72" s="509"/>
      <c r="G72" s="243" t="s">
        <v>30</v>
      </c>
      <c r="H72" s="244"/>
      <c r="I72" s="247" t="s">
        <v>30</v>
      </c>
      <c r="J72" s="248"/>
      <c r="K72" s="243" t="s">
        <v>30</v>
      </c>
      <c r="L72" s="244"/>
      <c r="M72" s="247" t="s">
        <v>30</v>
      </c>
      <c r="N72" s="248"/>
      <c r="O72" s="243"/>
      <c r="P72" s="244"/>
      <c r="Q72" s="247"/>
      <c r="R72" s="248"/>
      <c r="S72" s="235"/>
      <c r="T72" s="459"/>
      <c r="U72" s="459"/>
      <c r="V72" s="459"/>
      <c r="W72" s="459"/>
      <c r="X72" s="459"/>
      <c r="Y72" s="459"/>
      <c r="Z72" s="460"/>
    </row>
    <row r="73" spans="2:26" ht="12.95" customHeight="1" thickBot="1" x14ac:dyDescent="0.3">
      <c r="B73" s="258"/>
      <c r="C73" s="415"/>
      <c r="D73" s="416"/>
      <c r="E73" s="510"/>
      <c r="F73" s="511"/>
      <c r="G73" s="245"/>
      <c r="H73" s="246"/>
      <c r="I73" s="249"/>
      <c r="J73" s="250"/>
      <c r="K73" s="245"/>
      <c r="L73" s="246"/>
      <c r="M73" s="249"/>
      <c r="N73" s="250"/>
      <c r="O73" s="245"/>
      <c r="P73" s="246"/>
      <c r="Q73" s="249"/>
      <c r="R73" s="250"/>
      <c r="S73" s="237"/>
      <c r="T73" s="461"/>
      <c r="U73" s="461"/>
      <c r="V73" s="461"/>
      <c r="W73" s="461"/>
      <c r="X73" s="461"/>
      <c r="Y73" s="461"/>
      <c r="Z73" s="462"/>
    </row>
    <row r="74" spans="2:26" ht="12.95" customHeight="1" x14ac:dyDescent="0.25">
      <c r="B74" s="258"/>
      <c r="C74" s="413" t="s">
        <v>143</v>
      </c>
      <c r="D74" s="414"/>
      <c r="E74" s="506" t="s">
        <v>165</v>
      </c>
      <c r="F74" s="507"/>
      <c r="G74" s="251"/>
      <c r="H74" s="252"/>
      <c r="I74" s="253"/>
      <c r="J74" s="254"/>
      <c r="K74" s="251"/>
      <c r="L74" s="252"/>
      <c r="M74" s="253"/>
      <c r="N74" s="254"/>
      <c r="O74" s="251"/>
      <c r="P74" s="252"/>
      <c r="Q74" s="253"/>
      <c r="R74" s="254"/>
      <c r="S74" s="235"/>
      <c r="T74" s="459"/>
      <c r="U74" s="459"/>
      <c r="V74" s="459"/>
      <c r="W74" s="459"/>
      <c r="X74" s="459"/>
      <c r="Y74" s="459"/>
      <c r="Z74" s="460"/>
    </row>
    <row r="75" spans="2:26" ht="12.95" customHeight="1" x14ac:dyDescent="0.25">
      <c r="B75" s="258"/>
      <c r="C75" s="269"/>
      <c r="D75" s="270"/>
      <c r="E75" s="508"/>
      <c r="F75" s="509"/>
      <c r="G75" s="237"/>
      <c r="H75" s="238"/>
      <c r="I75" s="255"/>
      <c r="J75" s="256"/>
      <c r="K75" s="237"/>
      <c r="L75" s="238"/>
      <c r="M75" s="255"/>
      <c r="N75" s="256"/>
      <c r="O75" s="237"/>
      <c r="P75" s="238"/>
      <c r="Q75" s="255"/>
      <c r="R75" s="256"/>
      <c r="S75" s="237"/>
      <c r="T75" s="461"/>
      <c r="U75" s="461"/>
      <c r="V75" s="461"/>
      <c r="W75" s="461"/>
      <c r="X75" s="461"/>
      <c r="Y75" s="461"/>
      <c r="Z75" s="462"/>
    </row>
    <row r="76" spans="2:26" ht="12.95" customHeight="1" x14ac:dyDescent="0.25">
      <c r="B76" s="258"/>
      <c r="C76" s="269"/>
      <c r="D76" s="270"/>
      <c r="E76" s="508" t="s">
        <v>166</v>
      </c>
      <c r="F76" s="509"/>
      <c r="G76" s="235"/>
      <c r="H76" s="236"/>
      <c r="I76" s="247"/>
      <c r="J76" s="248"/>
      <c r="K76" s="235"/>
      <c r="L76" s="236"/>
      <c r="M76" s="247"/>
      <c r="N76" s="248"/>
      <c r="O76" s="235"/>
      <c r="P76" s="236"/>
      <c r="Q76" s="247"/>
      <c r="R76" s="248"/>
      <c r="S76" s="235"/>
      <c r="T76" s="459"/>
      <c r="U76" s="459"/>
      <c r="V76" s="459"/>
      <c r="W76" s="459"/>
      <c r="X76" s="459"/>
      <c r="Y76" s="459"/>
      <c r="Z76" s="460"/>
    </row>
    <row r="77" spans="2:26" ht="12.95" customHeight="1" x14ac:dyDescent="0.25">
      <c r="B77" s="258"/>
      <c r="C77" s="269"/>
      <c r="D77" s="270"/>
      <c r="E77" s="508"/>
      <c r="F77" s="509"/>
      <c r="G77" s="237"/>
      <c r="H77" s="238"/>
      <c r="I77" s="255"/>
      <c r="J77" s="256"/>
      <c r="K77" s="237"/>
      <c r="L77" s="238"/>
      <c r="M77" s="255"/>
      <c r="N77" s="256"/>
      <c r="O77" s="237"/>
      <c r="P77" s="238"/>
      <c r="Q77" s="255"/>
      <c r="R77" s="256"/>
      <c r="S77" s="237"/>
      <c r="T77" s="461"/>
      <c r="U77" s="461"/>
      <c r="V77" s="461"/>
      <c r="W77" s="461"/>
      <c r="X77" s="461"/>
      <c r="Y77" s="461"/>
      <c r="Z77" s="462"/>
    </row>
    <row r="78" spans="2:26" ht="12.95" customHeight="1" x14ac:dyDescent="0.25">
      <c r="B78" s="258"/>
      <c r="C78" s="269"/>
      <c r="D78" s="270"/>
      <c r="E78" s="508" t="s">
        <v>167</v>
      </c>
      <c r="F78" s="509"/>
      <c r="G78" s="243"/>
      <c r="H78" s="244"/>
      <c r="I78" s="247"/>
      <c r="J78" s="248"/>
      <c r="K78" s="243"/>
      <c r="L78" s="244"/>
      <c r="M78" s="243"/>
      <c r="N78" s="244"/>
      <c r="O78" s="243"/>
      <c r="P78" s="244"/>
      <c r="Q78" s="247"/>
      <c r="R78" s="248"/>
      <c r="S78" s="235"/>
      <c r="T78" s="459"/>
      <c r="U78" s="459"/>
      <c r="V78" s="459"/>
      <c r="W78" s="459"/>
      <c r="X78" s="459"/>
      <c r="Y78" s="459"/>
      <c r="Z78" s="460"/>
    </row>
    <row r="79" spans="2:26" ht="12.95" customHeight="1" thickBot="1" x14ac:dyDescent="0.3">
      <c r="B79" s="258"/>
      <c r="C79" s="415"/>
      <c r="D79" s="416"/>
      <c r="E79" s="510"/>
      <c r="F79" s="511"/>
      <c r="G79" s="245"/>
      <c r="H79" s="246"/>
      <c r="I79" s="249"/>
      <c r="J79" s="250"/>
      <c r="K79" s="245"/>
      <c r="L79" s="246"/>
      <c r="M79" s="245"/>
      <c r="N79" s="246"/>
      <c r="O79" s="245"/>
      <c r="P79" s="246"/>
      <c r="Q79" s="249"/>
      <c r="R79" s="250"/>
      <c r="S79" s="237"/>
      <c r="T79" s="461"/>
      <c r="U79" s="461"/>
      <c r="V79" s="461"/>
      <c r="W79" s="461"/>
      <c r="X79" s="461"/>
      <c r="Y79" s="461"/>
      <c r="Z79" s="462"/>
    </row>
    <row r="80" spans="2:26" ht="10.5" customHeight="1" thickBot="1" x14ac:dyDescent="0.3">
      <c r="B80" s="178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79"/>
    </row>
    <row r="81" spans="2:26" ht="15" customHeight="1" x14ac:dyDescent="0.25">
      <c r="B81" s="257" t="s">
        <v>142</v>
      </c>
      <c r="C81" s="162"/>
      <c r="D81" s="163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5"/>
    </row>
    <row r="82" spans="2:26" x14ac:dyDescent="0.25">
      <c r="B82" s="258"/>
      <c r="C82" s="205"/>
      <c r="D82" s="166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8"/>
    </row>
    <row r="83" spans="2:26" x14ac:dyDescent="0.25">
      <c r="B83" s="258"/>
      <c r="C83" s="205"/>
      <c r="D83" s="166"/>
      <c r="E83" s="167"/>
      <c r="F83" s="167"/>
      <c r="G83" s="167"/>
      <c r="H83" s="169"/>
      <c r="I83" s="169"/>
      <c r="J83" s="167"/>
      <c r="K83" s="169"/>
      <c r="L83" s="167"/>
      <c r="M83" s="169"/>
      <c r="N83" s="169"/>
      <c r="O83" s="167"/>
      <c r="P83" s="169"/>
      <c r="Q83" s="167"/>
      <c r="R83" s="170"/>
      <c r="S83" s="170"/>
      <c r="T83" s="170"/>
      <c r="U83" s="170"/>
      <c r="V83" s="170"/>
      <c r="W83" s="167"/>
      <c r="X83" s="167"/>
      <c r="Y83" s="167"/>
      <c r="Z83" s="168"/>
    </row>
    <row r="84" spans="2:26" x14ac:dyDescent="0.25">
      <c r="B84" s="258"/>
      <c r="C84" s="359"/>
      <c r="D84" s="360"/>
      <c r="E84" s="360"/>
      <c r="F84" s="360"/>
      <c r="G84" s="170"/>
      <c r="H84" s="361" t="s">
        <v>139</v>
      </c>
      <c r="I84" s="361"/>
      <c r="J84" s="361"/>
      <c r="K84" s="361"/>
      <c r="L84" s="170"/>
      <c r="M84" s="361" t="s">
        <v>140</v>
      </c>
      <c r="N84" s="361"/>
      <c r="O84" s="361"/>
      <c r="P84" s="361"/>
      <c r="Q84" s="170"/>
      <c r="R84" s="360"/>
      <c r="S84" s="360"/>
      <c r="T84" s="360"/>
      <c r="U84" s="360"/>
      <c r="V84" s="170"/>
      <c r="W84" s="360"/>
      <c r="X84" s="360"/>
      <c r="Y84" s="360"/>
      <c r="Z84" s="364"/>
    </row>
    <row r="85" spans="2:26" x14ac:dyDescent="0.25">
      <c r="B85" s="258"/>
      <c r="C85" s="359"/>
      <c r="D85" s="360"/>
      <c r="E85" s="360"/>
      <c r="F85" s="360"/>
      <c r="G85" s="170"/>
      <c r="H85" s="360"/>
      <c r="I85" s="360"/>
      <c r="J85" s="360"/>
      <c r="K85" s="360"/>
      <c r="L85" s="170"/>
      <c r="M85" s="360"/>
      <c r="N85" s="360"/>
      <c r="O85" s="360"/>
      <c r="P85" s="360"/>
      <c r="Q85" s="170"/>
      <c r="R85" s="360"/>
      <c r="S85" s="360"/>
      <c r="T85" s="360"/>
      <c r="U85" s="360"/>
      <c r="V85" s="170"/>
      <c r="W85" s="360"/>
      <c r="X85" s="360"/>
      <c r="Y85" s="360"/>
      <c r="Z85" s="364"/>
    </row>
    <row r="86" spans="2:26" ht="15.75" thickBot="1" x14ac:dyDescent="0.3">
      <c r="B86" s="259"/>
      <c r="C86" s="206"/>
      <c r="D86" s="172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4"/>
    </row>
  </sheetData>
  <mergeCells count="248">
    <mergeCell ref="T31:Y32"/>
    <mergeCell ref="T36:T42"/>
    <mergeCell ref="U37:V38"/>
    <mergeCell ref="U39:V40"/>
    <mergeCell ref="U41:V42"/>
    <mergeCell ref="U36:Z36"/>
    <mergeCell ref="W37:Z38"/>
    <mergeCell ref="W39:Z40"/>
    <mergeCell ref="W41:Z42"/>
    <mergeCell ref="R85:U85"/>
    <mergeCell ref="W85:Z85"/>
    <mergeCell ref="S72:Z73"/>
    <mergeCell ref="S74:Z75"/>
    <mergeCell ref="S76:Z77"/>
    <mergeCell ref="S78:Z79"/>
    <mergeCell ref="S70:Z71"/>
    <mergeCell ref="U68:V69"/>
    <mergeCell ref="W68:X69"/>
    <mergeCell ref="Y68:Z69"/>
    <mergeCell ref="Q68:R69"/>
    <mergeCell ref="S68:T69"/>
    <mergeCell ref="S64:T65"/>
    <mergeCell ref="U64:V65"/>
    <mergeCell ref="U66:V67"/>
    <mergeCell ref="W64:X65"/>
    <mergeCell ref="B81:B86"/>
    <mergeCell ref="C84:F84"/>
    <mergeCell ref="H84:K84"/>
    <mergeCell ref="M84:P84"/>
    <mergeCell ref="R84:U84"/>
    <mergeCell ref="W84:Z84"/>
    <mergeCell ref="C85:F85"/>
    <mergeCell ref="H85:K85"/>
    <mergeCell ref="M85:P85"/>
    <mergeCell ref="E78:F79"/>
    <mergeCell ref="G78:H79"/>
    <mergeCell ref="I78:J79"/>
    <mergeCell ref="K78:L79"/>
    <mergeCell ref="M78:N79"/>
    <mergeCell ref="B62:B79"/>
    <mergeCell ref="O78:P79"/>
    <mergeCell ref="Q78:R79"/>
    <mergeCell ref="C74:D79"/>
    <mergeCell ref="E74:F75"/>
    <mergeCell ref="G74:H75"/>
    <mergeCell ref="E70:F71"/>
    <mergeCell ref="G70:H71"/>
    <mergeCell ref="I70:J71"/>
    <mergeCell ref="K70:L71"/>
    <mergeCell ref="M70:N71"/>
    <mergeCell ref="O76:P77"/>
    <mergeCell ref="Q76:R77"/>
    <mergeCell ref="I74:J75"/>
    <mergeCell ref="K74:L75"/>
    <mergeCell ref="M74:N75"/>
    <mergeCell ref="E76:F77"/>
    <mergeCell ref="G76:H77"/>
    <mergeCell ref="I76:J77"/>
    <mergeCell ref="K76:L77"/>
    <mergeCell ref="M76:N77"/>
    <mergeCell ref="C68:D73"/>
    <mergeCell ref="E68:F69"/>
    <mergeCell ref="G68:H69"/>
    <mergeCell ref="I68:J69"/>
    <mergeCell ref="K68:L69"/>
    <mergeCell ref="M68:N69"/>
    <mergeCell ref="O68:P69"/>
    <mergeCell ref="E72:F73"/>
    <mergeCell ref="G72:H73"/>
    <mergeCell ref="I72:J73"/>
    <mergeCell ref="K72:L73"/>
    <mergeCell ref="M72:N73"/>
    <mergeCell ref="Y64:Z65"/>
    <mergeCell ref="E66:F67"/>
    <mergeCell ref="G66:H67"/>
    <mergeCell ref="I66:J67"/>
    <mergeCell ref="K66:L67"/>
    <mergeCell ref="M66:N67"/>
    <mergeCell ref="O66:P67"/>
    <mergeCell ref="Q66:R67"/>
    <mergeCell ref="S66:T67"/>
    <mergeCell ref="W66:X67"/>
    <mergeCell ref="Y66:Z67"/>
    <mergeCell ref="C64:D67"/>
    <mergeCell ref="E64:F65"/>
    <mergeCell ref="G64:H65"/>
    <mergeCell ref="I64:J65"/>
    <mergeCell ref="K64:L65"/>
    <mergeCell ref="M64:N65"/>
    <mergeCell ref="O64:P65"/>
    <mergeCell ref="Q64:R65"/>
    <mergeCell ref="C62:D63"/>
    <mergeCell ref="W62:Z62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G62:J62"/>
    <mergeCell ref="K62:N62"/>
    <mergeCell ref="O62:R62"/>
    <mergeCell ref="S62:V62"/>
    <mergeCell ref="W63:X63"/>
    <mergeCell ref="Y63:Z63"/>
    <mergeCell ref="Y46:Y47"/>
    <mergeCell ref="Z46:Z47"/>
    <mergeCell ref="B47:B54"/>
    <mergeCell ref="D47:H47"/>
    <mergeCell ref="J47:N47"/>
    <mergeCell ref="P47:T47"/>
    <mergeCell ref="W48:X50"/>
    <mergeCell ref="Y48:Y50"/>
    <mergeCell ref="Z48:Z50"/>
    <mergeCell ref="H49:H54"/>
    <mergeCell ref="N49:N54"/>
    <mergeCell ref="T49:T54"/>
    <mergeCell ref="R36:S37"/>
    <mergeCell ref="B55:B60"/>
    <mergeCell ref="C58:F58"/>
    <mergeCell ref="H58:K58"/>
    <mergeCell ref="M58:P58"/>
    <mergeCell ref="R58:U58"/>
    <mergeCell ref="Y44:Y45"/>
    <mergeCell ref="W58:Z58"/>
    <mergeCell ref="C59:F59"/>
    <mergeCell ref="H59:K59"/>
    <mergeCell ref="M59:P59"/>
    <mergeCell ref="R59:U59"/>
    <mergeCell ref="W59:Z59"/>
    <mergeCell ref="R38:S38"/>
    <mergeCell ref="R39:S39"/>
    <mergeCell ref="R40:S40"/>
    <mergeCell ref="R41:S41"/>
    <mergeCell ref="V43:V50"/>
    <mergeCell ref="W43:X43"/>
    <mergeCell ref="W44:X45"/>
    <mergeCell ref="N36:O36"/>
    <mergeCell ref="P36:Q36"/>
    <mergeCell ref="Z44:Z45"/>
    <mergeCell ref="W46:X47"/>
    <mergeCell ref="B29:B34"/>
    <mergeCell ref="B36:B45"/>
    <mergeCell ref="C36:I37"/>
    <mergeCell ref="J36:J37"/>
    <mergeCell ref="K36:K37"/>
    <mergeCell ref="L36:M36"/>
    <mergeCell ref="C38:I38"/>
    <mergeCell ref="C39:I39"/>
    <mergeCell ref="C40:I40"/>
    <mergeCell ref="C41:I41"/>
    <mergeCell ref="C42:I42"/>
    <mergeCell ref="L42:M42"/>
    <mergeCell ref="C43:I43"/>
    <mergeCell ref="C44:I44"/>
    <mergeCell ref="D31:I32"/>
    <mergeCell ref="L31:Q32"/>
    <mergeCell ref="D28:F28"/>
    <mergeCell ref="G28:I28"/>
    <mergeCell ref="L28:N28"/>
    <mergeCell ref="O28:Q28"/>
    <mergeCell ref="T28:V28"/>
    <mergeCell ref="W28:Y28"/>
    <mergeCell ref="D27:F27"/>
    <mergeCell ref="G27:I27"/>
    <mergeCell ref="L27:N27"/>
    <mergeCell ref="O27:Q27"/>
    <mergeCell ref="T27:V27"/>
    <mergeCell ref="W27:Y27"/>
    <mergeCell ref="S24:S25"/>
    <mergeCell ref="T24:T25"/>
    <mergeCell ref="U24:Z24"/>
    <mergeCell ref="U25:Z25"/>
    <mergeCell ref="I24:I25"/>
    <mergeCell ref="J24:J25"/>
    <mergeCell ref="K24:K25"/>
    <mergeCell ref="L24:L25"/>
    <mergeCell ref="M24:M25"/>
    <mergeCell ref="N24:N25"/>
    <mergeCell ref="C22:C23"/>
    <mergeCell ref="D22:D23"/>
    <mergeCell ref="E22:E23"/>
    <mergeCell ref="F22:F23"/>
    <mergeCell ref="G22:G23"/>
    <mergeCell ref="H22:H23"/>
    <mergeCell ref="O24:O25"/>
    <mergeCell ref="P24:P25"/>
    <mergeCell ref="Q24:R25"/>
    <mergeCell ref="N22:N23"/>
    <mergeCell ref="C24:C25"/>
    <mergeCell ref="D24:D25"/>
    <mergeCell ref="E24:E25"/>
    <mergeCell ref="F24:F25"/>
    <mergeCell ref="G24:G25"/>
    <mergeCell ref="H24:H25"/>
    <mergeCell ref="O22:O23"/>
    <mergeCell ref="P22:P23"/>
    <mergeCell ref="O21:P21"/>
    <mergeCell ref="Q21:R21"/>
    <mergeCell ref="S21:T21"/>
    <mergeCell ref="U21:Z21"/>
    <mergeCell ref="B19:J19"/>
    <mergeCell ref="K19:R19"/>
    <mergeCell ref="T19:W19"/>
    <mergeCell ref="X19:Z19"/>
    <mergeCell ref="B20:B25"/>
    <mergeCell ref="D20:M20"/>
    <mergeCell ref="O20:T20"/>
    <mergeCell ref="D21:E21"/>
    <mergeCell ref="F21:G21"/>
    <mergeCell ref="H21:I21"/>
    <mergeCell ref="S22:S23"/>
    <mergeCell ref="T22:T23"/>
    <mergeCell ref="U22:Z22"/>
    <mergeCell ref="U23:Z23"/>
    <mergeCell ref="I22:I23"/>
    <mergeCell ref="J22:J23"/>
    <mergeCell ref="K22:K23"/>
    <mergeCell ref="L22:L23"/>
    <mergeCell ref="M22:M23"/>
    <mergeCell ref="Q22:R23"/>
    <mergeCell ref="U4:Z5"/>
    <mergeCell ref="B2:E5"/>
    <mergeCell ref="F2:T5"/>
    <mergeCell ref="U2:Z3"/>
    <mergeCell ref="O70:P71"/>
    <mergeCell ref="Q70:R71"/>
    <mergeCell ref="O72:P73"/>
    <mergeCell ref="Q72:R73"/>
    <mergeCell ref="O74:P75"/>
    <mergeCell ref="Q74:R75"/>
    <mergeCell ref="G12:G18"/>
    <mergeCell ref="H12:K12"/>
    <mergeCell ref="L12:O12"/>
    <mergeCell ref="P12:S12"/>
    <mergeCell ref="T12:W12"/>
    <mergeCell ref="H18:W18"/>
    <mergeCell ref="O6:R6"/>
    <mergeCell ref="Y6:Z6"/>
    <mergeCell ref="B8:C8"/>
    <mergeCell ref="D8:Y8"/>
    <mergeCell ref="B10:C10"/>
    <mergeCell ref="J10:N10"/>
    <mergeCell ref="J21:K21"/>
    <mergeCell ref="L21:M21"/>
  </mergeCells>
  <dataValidations disablePrompts="1" count="1">
    <dataValidation type="list" allowBlank="1" showInputMessage="1" showErrorMessage="1" sqref="U6:U7">
      <formula1>SEL</formula1>
    </dataValidation>
  </dataValidations>
  <printOptions horizontalCentered="1"/>
  <pageMargins left="0.35433070866141736" right="0.31496062992125984" top="0.39370078740157483" bottom="0.39370078740157483" header="0.27559055118110237" footer="0.31496062992125984"/>
  <pageSetup scale="50" orientation="landscape" horizontalDpi="4294967293" verticalDpi="4294967293" r:id="rId1"/>
  <rowBreaks count="1" manualBreakCount="1">
    <brk id="60" min="1" max="2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86"/>
  <sheetViews>
    <sheetView showGridLines="0" view="pageBreakPreview" zoomScale="75" zoomScaleNormal="75" zoomScaleSheetLayoutView="75" workbookViewId="0">
      <selection activeCell="R15" sqref="R15"/>
    </sheetView>
  </sheetViews>
  <sheetFormatPr baseColWidth="10" defaultRowHeight="15" x14ac:dyDescent="0.25"/>
  <cols>
    <col min="1" max="1" width="1.42578125" customWidth="1"/>
    <col min="2" max="26" width="9.85546875" customWidth="1"/>
    <col min="28" max="28" width="32.7109375" customWidth="1"/>
    <col min="29" max="29" width="12.7109375" customWidth="1"/>
    <col min="31" max="31" width="13.7109375" customWidth="1"/>
    <col min="33" max="33" width="16" customWidth="1"/>
    <col min="34" max="34" width="16.42578125" customWidth="1"/>
    <col min="35" max="35" width="15.42578125" customWidth="1"/>
    <col min="36" max="37" width="14.7109375" customWidth="1"/>
    <col min="38" max="38" width="17" customWidth="1"/>
    <col min="39" max="39" width="17.5703125" customWidth="1"/>
    <col min="48" max="48" width="17.7109375" customWidth="1"/>
    <col min="49" max="49" width="24" customWidth="1"/>
    <col min="50" max="50" width="19.42578125" customWidth="1"/>
    <col min="51" max="51" width="20.5703125" customWidth="1"/>
    <col min="52" max="52" width="14.42578125" customWidth="1"/>
    <col min="53" max="53" width="13.7109375" customWidth="1"/>
    <col min="54" max="54" width="14.42578125" customWidth="1"/>
  </cols>
  <sheetData>
    <row r="1" spans="2:57" ht="12.75" customHeight="1" thickBot="1" x14ac:dyDescent="0.3">
      <c r="AC1">
        <v>4</v>
      </c>
      <c r="AD1">
        <v>5</v>
      </c>
      <c r="AE1">
        <v>6</v>
      </c>
      <c r="AF1">
        <v>7</v>
      </c>
      <c r="AG1">
        <v>8</v>
      </c>
      <c r="AH1">
        <v>9</v>
      </c>
      <c r="AI1">
        <v>10</v>
      </c>
      <c r="AJ1">
        <v>11</v>
      </c>
      <c r="AK1">
        <v>12</v>
      </c>
      <c r="AL1">
        <v>13</v>
      </c>
      <c r="AM1">
        <v>14</v>
      </c>
      <c r="AN1">
        <v>15</v>
      </c>
      <c r="AO1">
        <v>16</v>
      </c>
      <c r="AP1">
        <v>17</v>
      </c>
      <c r="AQ1">
        <v>18</v>
      </c>
      <c r="AR1">
        <v>19</v>
      </c>
      <c r="AS1">
        <v>20</v>
      </c>
      <c r="AT1">
        <v>21</v>
      </c>
      <c r="AU1">
        <v>22</v>
      </c>
      <c r="AV1">
        <v>23</v>
      </c>
      <c r="AW1">
        <v>24</v>
      </c>
      <c r="AX1">
        <v>25</v>
      </c>
      <c r="AY1">
        <v>26</v>
      </c>
      <c r="AZ1">
        <v>27</v>
      </c>
      <c r="BA1">
        <v>28</v>
      </c>
      <c r="BB1">
        <v>29</v>
      </c>
      <c r="BC1">
        <v>30</v>
      </c>
      <c r="BD1">
        <v>31</v>
      </c>
    </row>
    <row r="2" spans="2:57" x14ac:dyDescent="0.25">
      <c r="B2" s="214" t="s">
        <v>52</v>
      </c>
      <c r="C2" s="215"/>
      <c r="D2" s="215"/>
      <c r="E2" s="215"/>
      <c r="F2" s="220" t="s">
        <v>168</v>
      </c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2"/>
      <c r="U2" s="229" t="s">
        <v>3</v>
      </c>
      <c r="V2" s="230"/>
      <c r="W2" s="230"/>
      <c r="X2" s="230"/>
      <c r="Y2" s="230"/>
      <c r="Z2" s="231"/>
    </row>
    <row r="3" spans="2:57" ht="22.5" customHeight="1" x14ac:dyDescent="0.25">
      <c r="B3" s="216"/>
      <c r="C3" s="217"/>
      <c r="D3" s="217"/>
      <c r="E3" s="217"/>
      <c r="F3" s="223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5"/>
      <c r="U3" s="232"/>
      <c r="V3" s="233"/>
      <c r="W3" s="233"/>
      <c r="X3" s="233"/>
      <c r="Y3" s="233"/>
      <c r="Z3" s="234"/>
      <c r="AB3" t="s">
        <v>4</v>
      </c>
      <c r="AC3">
        <f>W6</f>
        <v>2</v>
      </c>
    </row>
    <row r="4" spans="2:57" ht="62.25" customHeight="1" x14ac:dyDescent="0.25">
      <c r="B4" s="216"/>
      <c r="C4" s="217"/>
      <c r="D4" s="217"/>
      <c r="E4" s="217"/>
      <c r="F4" s="223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5"/>
      <c r="U4" s="208" t="s">
        <v>105</v>
      </c>
      <c r="V4" s="209"/>
      <c r="W4" s="209"/>
      <c r="X4" s="209"/>
      <c r="Y4" s="209"/>
      <c r="Z4" s="210"/>
      <c r="AC4" s="474" t="s">
        <v>63</v>
      </c>
      <c r="AD4" s="474" t="s">
        <v>64</v>
      </c>
      <c r="AE4" s="474" t="s">
        <v>65</v>
      </c>
      <c r="AF4" s="474" t="s">
        <v>66</v>
      </c>
      <c r="AG4" s="474" t="s">
        <v>67</v>
      </c>
      <c r="AH4" s="474" t="s">
        <v>68</v>
      </c>
      <c r="AI4" s="474" t="s">
        <v>69</v>
      </c>
      <c r="AJ4" s="474" t="s">
        <v>70</v>
      </c>
      <c r="AK4" s="474" t="s">
        <v>62</v>
      </c>
      <c r="AL4" s="474" t="s">
        <v>40</v>
      </c>
      <c r="AM4" s="474" t="s">
        <v>31</v>
      </c>
      <c r="AN4" s="474" t="s">
        <v>41</v>
      </c>
      <c r="AO4" s="474" t="s">
        <v>42</v>
      </c>
      <c r="AP4" s="474" t="s">
        <v>43</v>
      </c>
      <c r="AQ4" s="485" t="s">
        <v>89</v>
      </c>
      <c r="AR4" s="474" t="s">
        <v>44</v>
      </c>
      <c r="AS4" s="474" t="s">
        <v>45</v>
      </c>
      <c r="AT4" s="485" t="s">
        <v>90</v>
      </c>
      <c r="AU4" s="474" t="s">
        <v>46</v>
      </c>
      <c r="AV4" s="474" t="s">
        <v>47</v>
      </c>
      <c r="AW4" s="474" t="s">
        <v>87</v>
      </c>
      <c r="AX4" s="474" t="s">
        <v>51</v>
      </c>
      <c r="AY4" s="474" t="s">
        <v>88</v>
      </c>
      <c r="AZ4" s="474" t="s">
        <v>48</v>
      </c>
      <c r="BA4" s="474" t="s">
        <v>0</v>
      </c>
      <c r="BB4" s="474" t="s">
        <v>1</v>
      </c>
      <c r="BC4" s="474" t="s">
        <v>49</v>
      </c>
      <c r="BD4" s="474" t="s">
        <v>50</v>
      </c>
    </row>
    <row r="5" spans="2:57" ht="20.25" customHeight="1" thickBot="1" x14ac:dyDescent="0.3">
      <c r="B5" s="218"/>
      <c r="C5" s="219"/>
      <c r="D5" s="219"/>
      <c r="E5" s="219"/>
      <c r="F5" s="226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8"/>
      <c r="U5" s="211"/>
      <c r="V5" s="212"/>
      <c r="W5" s="212"/>
      <c r="X5" s="212"/>
      <c r="Y5" s="212"/>
      <c r="Z5" s="213"/>
      <c r="AC5" s="2">
        <f>VLOOKUP($AC$3,'data feed'!$A$3:$BD$62,AC1,0)</f>
        <v>62</v>
      </c>
      <c r="AD5" s="2">
        <f>VLOOKUP($AC$3,'data feed'!$A$3:$BD$62,AD1,0)</f>
        <v>0</v>
      </c>
      <c r="AE5" s="2">
        <f>VLOOKUP($AC$3,'data feed'!$A$3:$BD$62,AE1,0)</f>
        <v>0</v>
      </c>
      <c r="AF5" s="2">
        <f>VLOOKUP($AC$3,'data feed'!$A$3:$BD$62,AF1,0)</f>
        <v>0</v>
      </c>
      <c r="AG5" s="2">
        <f>VLOOKUP($AC$3,'data feed'!$A$3:$BD$62,AG1,0)</f>
        <v>0</v>
      </c>
      <c r="AH5" s="2">
        <f>VLOOKUP($AC$3,'data feed'!$A$3:$BD$62,AH1,0)</f>
        <v>0</v>
      </c>
      <c r="AI5" s="2">
        <f>VLOOKUP($AC$3,'data feed'!$A$3:$BD$62,AI1,0)</f>
        <v>0</v>
      </c>
      <c r="AJ5" s="2">
        <f>VLOOKUP($AC$3,'data feed'!$A$3:$BD$62,AJ1,0)</f>
        <v>0</v>
      </c>
      <c r="AK5" s="2">
        <f>VLOOKUP($AC$3,'data feed'!$A$3:$BD$62,AK1,0)</f>
        <v>1700</v>
      </c>
      <c r="AL5" s="2">
        <f>VLOOKUP($AC$3,'data feed'!$A$3:$BD$62,AL1,0)</f>
        <v>1</v>
      </c>
      <c r="AM5" s="2">
        <f>VLOOKUP($AC$3,'data feed'!$A$3:$BD$62,AM1,0)</f>
        <v>0</v>
      </c>
      <c r="AN5" s="2">
        <f>VLOOKUP($AC$3,'data feed'!$A$3:$BD$62,AN1,0)</f>
        <v>3</v>
      </c>
      <c r="AO5" s="2">
        <f>VLOOKUP($AC$3,'data feed'!$A$3:$BD$62,AO1,0)</f>
        <v>2617</v>
      </c>
      <c r="AP5" s="2">
        <f>VLOOKUP($AC$3,'data feed'!$A$3:$BD$62,AP1,0)</f>
        <v>2620</v>
      </c>
      <c r="AQ5" s="2">
        <f>VLOOKUP($AC$3,'data feed'!$A$3:$BD$62,AQ1,0)</f>
        <v>3</v>
      </c>
      <c r="AR5" s="2">
        <f>VLOOKUP($AC$3,'data feed'!$A$3:$BD$62,AR1,0)</f>
        <v>0</v>
      </c>
      <c r="AS5" s="2">
        <f>VLOOKUP($AC$3,'data feed'!$A$3:$BD$62,AS1,0)</f>
        <v>0</v>
      </c>
      <c r="AT5" s="2">
        <f>VLOOKUP($AC$3,'data feed'!$A$3:$BD$62,AT1,0)</f>
        <v>0</v>
      </c>
      <c r="AU5" s="2">
        <f>VLOOKUP($AC$3,'data feed'!$A$3:$BD$62,AU1,0)</f>
        <v>15</v>
      </c>
      <c r="AV5" s="2">
        <f>VLOOKUP($AC$3,'data feed'!$A$3:$BD$62,AV1,0)</f>
        <v>0</v>
      </c>
      <c r="AW5" s="2" t="str">
        <f>VLOOKUP($AC$3,'data feed'!$A$3:$BD$62,AW1,0)</f>
        <v>NO</v>
      </c>
      <c r="AX5" s="2" t="str">
        <f>VLOOKUP($AC$3,'data feed'!$A$3:$BD$62,AX1,0)</f>
        <v>NO</v>
      </c>
      <c r="AY5" s="2" t="str">
        <f>VLOOKUP($AC$3,'data feed'!$A$3:$BD$62,AY1,0)</f>
        <v>NO</v>
      </c>
      <c r="AZ5" s="2">
        <f>VLOOKUP($AC$3,'data feed'!$A$3:$BD$62,AZ1,0)</f>
        <v>0</v>
      </c>
      <c r="BA5" s="2">
        <f>VLOOKUP($AC$3,'data feed'!$A$3:$BD$62,BA1,0)</f>
        <v>0</v>
      </c>
      <c r="BB5" s="2">
        <f>VLOOKUP($AC$3,'data feed'!$A$3:$BD$62,BB1,0)</f>
        <v>0</v>
      </c>
      <c r="BC5" s="2">
        <f>VLOOKUP($AC$3,'data feed'!$A$3:$BD$62,BC1,0)</f>
        <v>8</v>
      </c>
      <c r="BD5" s="2">
        <f>VLOOKUP($AC$3,'data feed'!$A$3:$BD$62,BD1,0)</f>
        <v>16</v>
      </c>
      <c r="BE5" s="2"/>
    </row>
    <row r="6" spans="2:57" ht="18.75" thickBot="1" x14ac:dyDescent="0.3">
      <c r="B6" s="4" t="s">
        <v>106</v>
      </c>
      <c r="C6" s="195" t="s">
        <v>38</v>
      </c>
      <c r="D6" s="6"/>
      <c r="E6" s="6"/>
      <c r="F6" s="6"/>
      <c r="G6" s="6"/>
      <c r="H6" s="6"/>
      <c r="I6" s="6"/>
      <c r="J6" s="6"/>
      <c r="K6" s="7" t="s">
        <v>103</v>
      </c>
      <c r="L6" s="6"/>
      <c r="M6" s="6"/>
      <c r="N6" s="188">
        <f>AC15</f>
        <v>1</v>
      </c>
      <c r="O6" s="266"/>
      <c r="P6" s="266"/>
      <c r="Q6" s="266"/>
      <c r="R6" s="267"/>
      <c r="S6" s="7" t="s">
        <v>104</v>
      </c>
      <c r="T6" s="8"/>
      <c r="U6" s="9"/>
      <c r="V6" s="10" t="s">
        <v>5</v>
      </c>
      <c r="W6" s="475">
        <v>2</v>
      </c>
      <c r="X6" s="11"/>
      <c r="Y6" s="268"/>
      <c r="Z6" s="268"/>
    </row>
    <row r="7" spans="2:57" ht="18.75" thickBot="1" x14ac:dyDescent="0.3">
      <c r="B7" s="12"/>
      <c r="C7" s="13"/>
      <c r="D7" s="6"/>
      <c r="E7" s="6"/>
      <c r="F7" s="6"/>
      <c r="G7" s="6"/>
      <c r="H7" s="6"/>
      <c r="I7" s="6"/>
      <c r="J7" s="6"/>
      <c r="K7" s="14"/>
      <c r="L7" s="6"/>
      <c r="M7" s="6"/>
      <c r="N7" s="207"/>
      <c r="O7" s="207"/>
      <c r="P7" s="207"/>
      <c r="Q7" s="207"/>
      <c r="R7" s="207"/>
      <c r="S7" s="14"/>
      <c r="T7" s="15"/>
      <c r="U7" s="16"/>
      <c r="V7" s="17"/>
      <c r="W7" s="18"/>
      <c r="X7" s="203"/>
      <c r="Y7" s="20" t="s">
        <v>151</v>
      </c>
      <c r="Z7" s="21"/>
      <c r="AC7">
        <v>35</v>
      </c>
      <c r="AD7">
        <v>36</v>
      </c>
      <c r="AE7">
        <v>37</v>
      </c>
      <c r="AF7">
        <v>38</v>
      </c>
      <c r="AG7">
        <v>39</v>
      </c>
      <c r="AH7">
        <v>40</v>
      </c>
      <c r="AI7">
        <v>41</v>
      </c>
      <c r="AJ7">
        <v>42</v>
      </c>
      <c r="AK7">
        <v>43</v>
      </c>
      <c r="AL7">
        <v>44</v>
      </c>
      <c r="AM7">
        <v>45</v>
      </c>
      <c r="AN7">
        <v>46</v>
      </c>
      <c r="AO7">
        <v>47</v>
      </c>
      <c r="AP7">
        <v>48</v>
      </c>
      <c r="AQ7">
        <v>49</v>
      </c>
      <c r="AR7">
        <v>50</v>
      </c>
      <c r="AS7">
        <v>51</v>
      </c>
      <c r="AT7">
        <v>52</v>
      </c>
      <c r="AU7">
        <v>53</v>
      </c>
      <c r="AV7">
        <v>54</v>
      </c>
      <c r="AW7">
        <v>55</v>
      </c>
      <c r="AX7">
        <v>56</v>
      </c>
    </row>
    <row r="8" spans="2:57" ht="90" customHeight="1" thickBot="1" x14ac:dyDescent="0.3">
      <c r="B8" s="269" t="s">
        <v>107</v>
      </c>
      <c r="C8" s="270"/>
      <c r="D8" s="503" t="s">
        <v>108</v>
      </c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5"/>
      <c r="Z8" s="22"/>
      <c r="AC8" s="474" t="s">
        <v>56</v>
      </c>
      <c r="AD8" s="474" t="s">
        <v>57</v>
      </c>
      <c r="AE8" s="474" t="s">
        <v>59</v>
      </c>
      <c r="AF8" s="474" t="s">
        <v>58</v>
      </c>
      <c r="AG8" s="474" t="s">
        <v>60</v>
      </c>
      <c r="AH8" s="474" t="s">
        <v>61</v>
      </c>
      <c r="AI8" s="474" t="s">
        <v>71</v>
      </c>
      <c r="AJ8" s="474" t="s">
        <v>72</v>
      </c>
      <c r="AK8" s="474" t="s">
        <v>73</v>
      </c>
      <c r="AL8" s="474" t="s">
        <v>74</v>
      </c>
      <c r="AM8" s="474" t="s">
        <v>75</v>
      </c>
      <c r="AN8" s="474" t="s">
        <v>76</v>
      </c>
      <c r="AO8" s="474" t="s">
        <v>77</v>
      </c>
      <c r="AP8" s="474" t="s">
        <v>78</v>
      </c>
      <c r="AQ8" s="474" t="s">
        <v>79</v>
      </c>
      <c r="AR8" s="474" t="s">
        <v>80</v>
      </c>
      <c r="AS8" s="474" t="s">
        <v>81</v>
      </c>
      <c r="AT8" s="474" t="s">
        <v>82</v>
      </c>
      <c r="AU8" s="474" t="s">
        <v>83</v>
      </c>
      <c r="AV8" s="474" t="s">
        <v>84</v>
      </c>
      <c r="AW8" s="474" t="s">
        <v>85</v>
      </c>
      <c r="AX8" s="474" t="s">
        <v>86</v>
      </c>
      <c r="AY8" s="3"/>
      <c r="AZ8" s="3"/>
      <c r="BA8" s="3"/>
    </row>
    <row r="9" spans="2:57" x14ac:dyDescent="0.25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6"/>
    </row>
    <row r="10" spans="2:57" ht="21" thickBot="1" x14ac:dyDescent="0.3">
      <c r="B10" s="271" t="s">
        <v>106</v>
      </c>
      <c r="C10" s="272"/>
      <c r="D10" s="199" t="s">
        <v>162</v>
      </c>
      <c r="E10" s="196"/>
      <c r="F10" s="196"/>
      <c r="G10" s="196"/>
      <c r="H10" s="197"/>
      <c r="I10" s="27" t="s">
        <v>109</v>
      </c>
      <c r="J10" s="273">
        <f>AC19</f>
        <v>40968</v>
      </c>
      <c r="K10" s="273"/>
      <c r="L10" s="273"/>
      <c r="M10" s="273"/>
      <c r="N10" s="273"/>
      <c r="O10" s="28"/>
      <c r="P10" s="27" t="s">
        <v>110</v>
      </c>
      <c r="Q10" s="27"/>
      <c r="R10" s="192">
        <f>BC5</f>
        <v>8</v>
      </c>
      <c r="S10" s="190" t="s">
        <v>29</v>
      </c>
      <c r="T10" s="29"/>
      <c r="U10" s="30"/>
      <c r="V10" s="204" t="s">
        <v>111</v>
      </c>
      <c r="W10" s="204"/>
      <c r="X10" s="192">
        <f>BD5</f>
        <v>16</v>
      </c>
      <c r="Y10" s="191" t="s">
        <v>29</v>
      </c>
      <c r="Z10" s="32"/>
      <c r="AC10" s="23">
        <f>VLOOKUP($AC$3,'data feed'!$A$3:$BD$62,AC7,0)</f>
        <v>94</v>
      </c>
      <c r="AD10" s="23">
        <f>VLOOKUP($AC$3,'data feed'!$A$3:$BD$62,AD7,0)</f>
        <v>0</v>
      </c>
      <c r="AE10" s="23">
        <f>VLOOKUP($AC$3,'data feed'!$A$3:$BD$62,AE7,0)</f>
        <v>62</v>
      </c>
      <c r="AF10" s="23">
        <f>VLOOKUP($AC$3,'data feed'!$A$3:$BD$62,AF7,0)</f>
        <v>94</v>
      </c>
      <c r="AG10" s="23">
        <f>VLOOKUP($AC$3,'data feed'!$A$3:$BD$62,AG7,0)</f>
        <v>0</v>
      </c>
      <c r="AH10" s="23">
        <f>VLOOKUP($AC$3,'data feed'!$A$3:$BD$62,AH7,0)</f>
        <v>0</v>
      </c>
      <c r="AI10" s="23">
        <f>VLOOKUP($AC$3,'data feed'!$A$3:$BD$62,AI7,0)</f>
        <v>0</v>
      </c>
      <c r="AJ10" s="23">
        <f>VLOOKUP($AC$3,'data feed'!$A$3:$BD$62,AJ7,0)</f>
        <v>0</v>
      </c>
      <c r="AK10" s="23">
        <f>VLOOKUP($AC$3,'data feed'!$A$3:$BD$62,AK7,0)</f>
        <v>0</v>
      </c>
      <c r="AL10" s="23">
        <f>VLOOKUP($AC$3,'data feed'!$A$3:$BD$62,AL7,0)</f>
        <v>0</v>
      </c>
      <c r="AM10" s="23">
        <f>VLOOKUP($AC$3,'data feed'!$A$3:$BD$62,AM7,0)</f>
        <v>4100</v>
      </c>
      <c r="AN10" s="23">
        <f>VLOOKUP($AC$3,'data feed'!$A$3:$BD$62,AN7,0)</f>
        <v>8</v>
      </c>
      <c r="AO10" s="23">
        <f>VLOOKUP($AC$3,'data feed'!$A$3:$BD$62,AO7,0)</f>
        <v>7.75</v>
      </c>
      <c r="AP10" s="23">
        <f>VLOOKUP($AC$3,'data feed'!$A$3:$BD$62,AP7,0)</f>
        <v>47</v>
      </c>
      <c r="AQ10" s="23">
        <f>VLOOKUP($AC$3,'data feed'!$A$3:$BD$62,AQ7,0)</f>
        <v>0</v>
      </c>
      <c r="AR10" s="23">
        <f>VLOOKUP($AC$3,'data feed'!$A$3:$BD$62,AR7,0)</f>
        <v>8</v>
      </c>
      <c r="AS10" s="23">
        <f>VLOOKUP($AC$3,'data feed'!$A$3:$BD$62,AS7,0)</f>
        <v>0</v>
      </c>
      <c r="AT10" s="23">
        <f>VLOOKUP($AC$3,'data feed'!$A$3:$BD$62,AT7,0)</f>
        <v>40</v>
      </c>
      <c r="AU10" s="23">
        <f>VLOOKUP($AC$3,'data feed'!$A$3:$BD$62,AU7,0)</f>
        <v>0</v>
      </c>
      <c r="AV10" s="23">
        <f>VLOOKUP($AC$3,'data feed'!$A$3:$BD$62,AV7,0)</f>
        <v>0</v>
      </c>
      <c r="AW10" s="23">
        <f>VLOOKUP($AC$3,'data feed'!$A$3:$BD$62,AW7,0)</f>
        <v>0</v>
      </c>
      <c r="AX10" s="23">
        <f>VLOOKUP($AC$3,'data feed'!$A$3:$BD$62,AX7,0)</f>
        <v>0</v>
      </c>
      <c r="AY10" s="23"/>
      <c r="AZ10" s="23"/>
      <c r="BA10" s="23"/>
    </row>
    <row r="11" spans="2:57" ht="15.75" thickBot="1" x14ac:dyDescent="0.3">
      <c r="B11" s="33"/>
      <c r="C11" s="15"/>
      <c r="D11" s="15"/>
      <c r="E11" s="15"/>
      <c r="F11" s="15"/>
      <c r="G11" s="17"/>
      <c r="H11" s="17"/>
      <c r="I11" s="17"/>
      <c r="J11" s="15"/>
      <c r="K11" s="15"/>
      <c r="L11" s="15"/>
      <c r="M11" s="15"/>
      <c r="N11" s="15"/>
      <c r="O11" s="15"/>
      <c r="P11" s="15"/>
      <c r="Q11" s="15"/>
      <c r="R11" s="15"/>
      <c r="S11" s="34"/>
      <c r="T11" s="35"/>
      <c r="U11" s="35"/>
      <c r="V11" s="15"/>
      <c r="W11" s="34"/>
      <c r="X11" s="35"/>
      <c r="Y11" s="35"/>
      <c r="Z11" s="36"/>
    </row>
    <row r="12" spans="2:57" ht="18.75" customHeight="1" thickBot="1" x14ac:dyDescent="0.3">
      <c r="B12" s="37"/>
      <c r="C12" s="30"/>
      <c r="D12" s="30"/>
      <c r="E12" s="30"/>
      <c r="F12" s="30"/>
      <c r="G12" s="257" t="s">
        <v>102</v>
      </c>
      <c r="H12" s="260" t="s">
        <v>155</v>
      </c>
      <c r="I12" s="261"/>
      <c r="J12" s="261"/>
      <c r="K12" s="262"/>
      <c r="L12" s="260" t="s">
        <v>157</v>
      </c>
      <c r="M12" s="261"/>
      <c r="N12" s="261"/>
      <c r="O12" s="262"/>
      <c r="P12" s="260" t="s">
        <v>158</v>
      </c>
      <c r="Q12" s="261"/>
      <c r="R12" s="261"/>
      <c r="S12" s="262"/>
      <c r="T12" s="260" t="s">
        <v>159</v>
      </c>
      <c r="U12" s="261"/>
      <c r="V12" s="261"/>
      <c r="W12" s="262"/>
      <c r="X12" s="38"/>
      <c r="Y12" s="38"/>
      <c r="Z12" s="39"/>
    </row>
    <row r="13" spans="2:57" ht="18.75" customHeight="1" thickBot="1" x14ac:dyDescent="0.3">
      <c r="B13" s="37"/>
      <c r="C13" s="40"/>
      <c r="D13" s="40"/>
      <c r="E13" s="40"/>
      <c r="F13" s="40"/>
      <c r="G13" s="258"/>
      <c r="H13" s="41" t="s">
        <v>6</v>
      </c>
      <c r="I13" s="42" t="s">
        <v>156</v>
      </c>
      <c r="J13" s="42" t="s">
        <v>7</v>
      </c>
      <c r="K13" s="42" t="s">
        <v>156</v>
      </c>
      <c r="L13" s="41" t="s">
        <v>6</v>
      </c>
      <c r="M13" s="42" t="s">
        <v>156</v>
      </c>
      <c r="N13" s="42" t="s">
        <v>7</v>
      </c>
      <c r="O13" s="42" t="s">
        <v>156</v>
      </c>
      <c r="P13" s="41" t="s">
        <v>6</v>
      </c>
      <c r="Q13" s="42" t="s">
        <v>156</v>
      </c>
      <c r="R13" s="42" t="s">
        <v>7</v>
      </c>
      <c r="S13" s="42" t="s">
        <v>156</v>
      </c>
      <c r="T13" s="41" t="s">
        <v>6</v>
      </c>
      <c r="U13" s="42" t="s">
        <v>156</v>
      </c>
      <c r="V13" s="42" t="s">
        <v>7</v>
      </c>
      <c r="W13" s="42" t="s">
        <v>156</v>
      </c>
      <c r="X13" s="38"/>
      <c r="Y13" s="38"/>
      <c r="Z13" s="39"/>
      <c r="AC13" s="1">
        <v>32</v>
      </c>
      <c r="AD13" s="1">
        <v>33</v>
      </c>
      <c r="AE13" s="1">
        <v>34</v>
      </c>
      <c r="AF13" s="193"/>
      <c r="AG13" s="193"/>
    </row>
    <row r="14" spans="2:57" ht="18.95" customHeight="1" x14ac:dyDescent="0.25">
      <c r="B14" s="37"/>
      <c r="C14" s="43"/>
      <c r="D14" s="44"/>
      <c r="E14" s="45"/>
      <c r="F14" s="44"/>
      <c r="G14" s="258"/>
      <c r="H14" s="486">
        <f ca="1">RANDBETWEEN(28,35)</f>
        <v>32</v>
      </c>
      <c r="I14" s="487">
        <v>0.45833333333333331</v>
      </c>
      <c r="J14" s="488"/>
      <c r="K14" s="489"/>
      <c r="L14" s="486">
        <f ca="1">RANDBETWEEN(52,65)</f>
        <v>64</v>
      </c>
      <c r="M14" s="487">
        <v>0.45833333333333331</v>
      </c>
      <c r="N14" s="488"/>
      <c r="O14" s="489"/>
      <c r="P14" s="486">
        <f ca="1">RANDBETWEEN(35,45)</f>
        <v>41</v>
      </c>
      <c r="Q14" s="487">
        <v>0.45833333333333331</v>
      </c>
      <c r="R14" s="488"/>
      <c r="S14" s="489"/>
      <c r="T14" s="486">
        <f ca="1">RANDBETWEEN(20,22)</f>
        <v>21</v>
      </c>
      <c r="U14" s="487">
        <v>0.45833333333333331</v>
      </c>
      <c r="V14" s="488"/>
      <c r="W14" s="489"/>
      <c r="X14" s="38"/>
      <c r="Y14" s="38"/>
      <c r="Z14" s="39"/>
      <c r="AC14" s="1" t="s">
        <v>53</v>
      </c>
      <c r="AD14" s="1" t="s">
        <v>160</v>
      </c>
      <c r="AE14" s="1" t="s">
        <v>161</v>
      </c>
      <c r="AF14" s="193"/>
      <c r="AG14" s="193"/>
    </row>
    <row r="15" spans="2:57" ht="18.95" customHeight="1" x14ac:dyDescent="0.25">
      <c r="B15" s="37"/>
      <c r="C15" s="43"/>
      <c r="D15" s="44"/>
      <c r="E15" s="45"/>
      <c r="F15" s="44"/>
      <c r="G15" s="258"/>
      <c r="H15" s="490">
        <f ca="1">RANDBETWEEN(28,35)</f>
        <v>32</v>
      </c>
      <c r="I15" s="491">
        <v>0.66666666666666663</v>
      </c>
      <c r="J15" s="492"/>
      <c r="K15" s="493"/>
      <c r="L15" s="490">
        <f ca="1">RANDBETWEEN(52,65)</f>
        <v>63</v>
      </c>
      <c r="M15" s="491">
        <v>0.66666666666666663</v>
      </c>
      <c r="N15" s="492"/>
      <c r="O15" s="493"/>
      <c r="P15" s="490">
        <f ca="1">RANDBETWEEN(35,45)</f>
        <v>42</v>
      </c>
      <c r="Q15" s="491">
        <v>0.66666666666666663</v>
      </c>
      <c r="R15" s="492"/>
      <c r="S15" s="493"/>
      <c r="T15" s="490">
        <f ca="1">RANDBETWEEN(20,22)</f>
        <v>22</v>
      </c>
      <c r="U15" s="491">
        <v>0.66666666666666663</v>
      </c>
      <c r="V15" s="492"/>
      <c r="W15" s="493"/>
      <c r="X15" s="50"/>
      <c r="Y15" s="50"/>
      <c r="Z15" s="51"/>
      <c r="AC15" s="23">
        <f>VLOOKUP($AC$3,'data feed'!$A$3:$BD$62,AC13,0)</f>
        <v>1</v>
      </c>
      <c r="AD15" s="23">
        <f>VLOOKUP($AC$3,'data feed'!$A$3:$BD$62,AD13,0)</f>
        <v>8</v>
      </c>
      <c r="AE15" s="23">
        <f>VLOOKUP($AC$3,'data feed'!$A$3:$BD$62,AE13,0)</f>
        <v>16</v>
      </c>
      <c r="AF15" s="194"/>
      <c r="AG15" s="194"/>
    </row>
    <row r="16" spans="2:57" ht="18.95" customHeight="1" x14ac:dyDescent="0.25">
      <c r="B16" s="37"/>
      <c r="C16" s="43"/>
      <c r="D16" s="44"/>
      <c r="E16" s="45"/>
      <c r="F16" s="44"/>
      <c r="G16" s="258"/>
      <c r="H16" s="46"/>
      <c r="I16" s="47"/>
      <c r="J16" s="48"/>
      <c r="K16" s="49"/>
      <c r="L16" s="46"/>
      <c r="M16" s="47"/>
      <c r="N16" s="48"/>
      <c r="O16" s="47"/>
      <c r="P16" s="46"/>
      <c r="Q16" s="47"/>
      <c r="R16" s="48"/>
      <c r="S16" s="47"/>
      <c r="T16" s="46"/>
      <c r="U16" s="47"/>
      <c r="V16" s="48"/>
      <c r="W16" s="49"/>
      <c r="X16" s="50"/>
      <c r="Y16" s="50"/>
      <c r="Z16" s="51"/>
    </row>
    <row r="17" spans="2:48" ht="18.95" customHeight="1" thickBot="1" x14ac:dyDescent="0.3">
      <c r="B17" s="37"/>
      <c r="C17" s="43"/>
      <c r="D17" s="44"/>
      <c r="E17" s="45"/>
      <c r="F17" s="44"/>
      <c r="G17" s="258"/>
      <c r="H17" s="52"/>
      <c r="I17" s="53"/>
      <c r="J17" s="54"/>
      <c r="K17" s="55"/>
      <c r="L17" s="52"/>
      <c r="M17" s="56"/>
      <c r="N17" s="54"/>
      <c r="O17" s="57"/>
      <c r="P17" s="52"/>
      <c r="Q17" s="56"/>
      <c r="R17" s="54"/>
      <c r="S17" s="57"/>
      <c r="T17" s="52"/>
      <c r="U17" s="56"/>
      <c r="V17" s="54"/>
      <c r="W17" s="58"/>
      <c r="X17" s="50"/>
      <c r="Y17" s="50"/>
      <c r="Z17" s="51"/>
      <c r="AC17" s="1">
        <v>2</v>
      </c>
    </row>
    <row r="18" spans="2:48" ht="15.75" customHeight="1" thickBot="1" x14ac:dyDescent="0.3">
      <c r="B18" s="37"/>
      <c r="C18" s="50"/>
      <c r="D18" s="50"/>
      <c r="E18" s="50"/>
      <c r="F18" s="50"/>
      <c r="G18" s="259"/>
      <c r="H18" s="263" t="s">
        <v>8</v>
      </c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5"/>
      <c r="X18" s="50"/>
      <c r="Y18" s="50"/>
      <c r="Z18" s="51"/>
      <c r="AC18" s="1" t="s">
        <v>2</v>
      </c>
    </row>
    <row r="19" spans="2:48" ht="15.75" thickBot="1" x14ac:dyDescent="0.3">
      <c r="B19" s="282"/>
      <c r="C19" s="283"/>
      <c r="D19" s="283"/>
      <c r="E19" s="283"/>
      <c r="F19" s="283"/>
      <c r="G19" s="283"/>
      <c r="H19" s="283"/>
      <c r="I19" s="283"/>
      <c r="J19" s="283"/>
      <c r="K19" s="284"/>
      <c r="L19" s="284"/>
      <c r="M19" s="284"/>
      <c r="N19" s="284"/>
      <c r="O19" s="284"/>
      <c r="P19" s="284"/>
      <c r="Q19" s="284"/>
      <c r="R19" s="284"/>
      <c r="S19" s="30"/>
      <c r="T19" s="285"/>
      <c r="U19" s="285"/>
      <c r="V19" s="285"/>
      <c r="W19" s="285"/>
      <c r="X19" s="286"/>
      <c r="Y19" s="286"/>
      <c r="Z19" s="287"/>
      <c r="AC19" s="189">
        <f>VLOOKUP($AC$3,'data feed'!$A$3:$BD$62,AC17,0)</f>
        <v>40968</v>
      </c>
    </row>
    <row r="20" spans="2:48" ht="15.75" thickBot="1" x14ac:dyDescent="0.3">
      <c r="B20" s="257" t="s">
        <v>96</v>
      </c>
      <c r="C20" s="59"/>
      <c r="D20" s="290" t="s">
        <v>97</v>
      </c>
      <c r="E20" s="291"/>
      <c r="F20" s="291"/>
      <c r="G20" s="291"/>
      <c r="H20" s="291"/>
      <c r="I20" s="291"/>
      <c r="J20" s="291"/>
      <c r="K20" s="291"/>
      <c r="L20" s="291"/>
      <c r="M20" s="292"/>
      <c r="N20" s="33"/>
      <c r="O20" s="293" t="s">
        <v>98</v>
      </c>
      <c r="P20" s="294"/>
      <c r="Q20" s="294"/>
      <c r="R20" s="294"/>
      <c r="S20" s="294"/>
      <c r="T20" s="294"/>
      <c r="U20" s="60"/>
      <c r="V20" s="61"/>
      <c r="W20" s="61"/>
      <c r="X20" s="61"/>
      <c r="Y20" s="61"/>
      <c r="Z20" s="62"/>
    </row>
    <row r="21" spans="2:48" ht="16.5" thickBot="1" x14ac:dyDescent="0.3">
      <c r="B21" s="288"/>
      <c r="C21" s="63"/>
      <c r="D21" s="274" t="s">
        <v>92</v>
      </c>
      <c r="E21" s="275"/>
      <c r="F21" s="274" t="s">
        <v>54</v>
      </c>
      <c r="G21" s="275"/>
      <c r="H21" s="274" t="s">
        <v>93</v>
      </c>
      <c r="I21" s="275"/>
      <c r="J21" s="274" t="s">
        <v>94</v>
      </c>
      <c r="K21" s="275"/>
      <c r="L21" s="276" t="s">
        <v>95</v>
      </c>
      <c r="M21" s="277"/>
      <c r="N21" s="64"/>
      <c r="O21" s="274" t="s">
        <v>92</v>
      </c>
      <c r="P21" s="275"/>
      <c r="Q21" s="274" t="s">
        <v>99</v>
      </c>
      <c r="R21" s="275"/>
      <c r="S21" s="274" t="s">
        <v>77</v>
      </c>
      <c r="T21" s="278"/>
      <c r="U21" s="279" t="s">
        <v>100</v>
      </c>
      <c r="V21" s="280"/>
      <c r="W21" s="280"/>
      <c r="X21" s="280"/>
      <c r="Y21" s="280"/>
      <c r="Z21" s="281"/>
    </row>
    <row r="22" spans="2:48" ht="15" customHeight="1" x14ac:dyDescent="0.25">
      <c r="B22" s="288"/>
      <c r="C22" s="309" t="s">
        <v>9</v>
      </c>
      <c r="D22" s="301">
        <f>AE10</f>
        <v>62</v>
      </c>
      <c r="E22" s="303" t="s">
        <v>10</v>
      </c>
      <c r="F22" s="295">
        <f>AQ5</f>
        <v>3</v>
      </c>
      <c r="G22" s="311" t="s">
        <v>11</v>
      </c>
      <c r="H22" s="295">
        <f>D22/F22</f>
        <v>20.666666666666668</v>
      </c>
      <c r="I22" s="299" t="s">
        <v>12</v>
      </c>
      <c r="J22" s="301">
        <f>AK5</f>
        <v>1700</v>
      </c>
      <c r="K22" s="303" t="s">
        <v>13</v>
      </c>
      <c r="L22" s="295">
        <f>+J22/D22</f>
        <v>27.419354838709676</v>
      </c>
      <c r="M22" s="303" t="s">
        <v>14</v>
      </c>
      <c r="N22" s="315" t="s">
        <v>9</v>
      </c>
      <c r="O22" s="301">
        <f>D22</f>
        <v>62</v>
      </c>
      <c r="P22" s="303" t="s">
        <v>10</v>
      </c>
      <c r="Q22" s="305">
        <f>AL5</f>
        <v>1</v>
      </c>
      <c r="R22" s="306"/>
      <c r="S22" s="295">
        <f>O22/Q22</f>
        <v>62</v>
      </c>
      <c r="T22" s="297" t="s">
        <v>15</v>
      </c>
      <c r="U22" s="477" t="s">
        <v>32</v>
      </c>
      <c r="V22" s="478"/>
      <c r="W22" s="478"/>
      <c r="X22" s="478"/>
      <c r="Y22" s="478"/>
      <c r="Z22" s="479"/>
      <c r="AC22" s="1">
        <v>3</v>
      </c>
    </row>
    <row r="23" spans="2:48" ht="16.5" customHeight="1" thickBot="1" x14ac:dyDescent="0.3">
      <c r="B23" s="288"/>
      <c r="C23" s="310"/>
      <c r="D23" s="302"/>
      <c r="E23" s="304"/>
      <c r="F23" s="296"/>
      <c r="G23" s="312"/>
      <c r="H23" s="296"/>
      <c r="I23" s="300"/>
      <c r="J23" s="302"/>
      <c r="K23" s="304"/>
      <c r="L23" s="296"/>
      <c r="M23" s="304"/>
      <c r="N23" s="316"/>
      <c r="O23" s="302"/>
      <c r="P23" s="304"/>
      <c r="Q23" s="307"/>
      <c r="R23" s="308"/>
      <c r="S23" s="296"/>
      <c r="T23" s="298"/>
      <c r="U23" s="279" t="s">
        <v>101</v>
      </c>
      <c r="V23" s="280"/>
      <c r="W23" s="280"/>
      <c r="X23" s="280"/>
      <c r="Y23" s="280"/>
      <c r="Z23" s="281"/>
      <c r="AC23" s="1" t="s">
        <v>34</v>
      </c>
    </row>
    <row r="24" spans="2:48" ht="15" customHeight="1" x14ac:dyDescent="0.25">
      <c r="B24" s="288"/>
      <c r="C24" s="317" t="s">
        <v>16</v>
      </c>
      <c r="D24" s="295">
        <f>AF10</f>
        <v>94</v>
      </c>
      <c r="E24" s="303" t="s">
        <v>10</v>
      </c>
      <c r="F24" s="295">
        <f>AR10</f>
        <v>8</v>
      </c>
      <c r="G24" s="311" t="s">
        <v>11</v>
      </c>
      <c r="H24" s="295">
        <f>D24/F24</f>
        <v>11.75</v>
      </c>
      <c r="I24" s="299" t="s">
        <v>12</v>
      </c>
      <c r="J24" s="295">
        <f>AM10</f>
        <v>4100</v>
      </c>
      <c r="K24" s="303" t="s">
        <v>13</v>
      </c>
      <c r="L24" s="295">
        <f>+J24/D24</f>
        <v>43.617021276595743</v>
      </c>
      <c r="M24" s="303" t="s">
        <v>14</v>
      </c>
      <c r="N24" s="324" t="s">
        <v>16</v>
      </c>
      <c r="O24" s="313">
        <f>D24</f>
        <v>94</v>
      </c>
      <c r="P24" s="303" t="s">
        <v>10</v>
      </c>
      <c r="Q24" s="305" t="s">
        <v>30</v>
      </c>
      <c r="R24" s="306"/>
      <c r="S24" s="295">
        <f>AP10</f>
        <v>47</v>
      </c>
      <c r="T24" s="319" t="s">
        <v>17</v>
      </c>
      <c r="U24" s="477" t="s">
        <v>33</v>
      </c>
      <c r="V24" s="478"/>
      <c r="W24" s="478"/>
      <c r="X24" s="478"/>
      <c r="Y24" s="478"/>
      <c r="Z24" s="479"/>
      <c r="AC24" s="198">
        <f>VLOOKUP($AC$3,'data feed'!$A$3:$BD$62,AC22,0)</f>
        <v>3.3</v>
      </c>
    </row>
    <row r="25" spans="2:48" ht="15.75" customHeight="1" thickBot="1" x14ac:dyDescent="0.3">
      <c r="B25" s="289"/>
      <c r="C25" s="318"/>
      <c r="D25" s="296"/>
      <c r="E25" s="304"/>
      <c r="F25" s="296"/>
      <c r="G25" s="312"/>
      <c r="H25" s="296"/>
      <c r="I25" s="300"/>
      <c r="J25" s="296"/>
      <c r="K25" s="304"/>
      <c r="L25" s="296"/>
      <c r="M25" s="304"/>
      <c r="N25" s="325"/>
      <c r="O25" s="314"/>
      <c r="P25" s="304"/>
      <c r="Q25" s="307"/>
      <c r="R25" s="308"/>
      <c r="S25" s="296"/>
      <c r="T25" s="320"/>
      <c r="U25" s="321"/>
      <c r="V25" s="322"/>
      <c r="W25" s="322"/>
      <c r="X25" s="322"/>
      <c r="Y25" s="322"/>
      <c r="Z25" s="323"/>
      <c r="AV25" s="476"/>
    </row>
    <row r="26" spans="2:48" ht="15.75" thickBot="1" x14ac:dyDescent="0.3">
      <c r="B26" s="205"/>
      <c r="C26" s="66"/>
      <c r="D26" s="66"/>
      <c r="E26" s="67"/>
      <c r="F26" s="68"/>
      <c r="G26" s="68"/>
      <c r="H26" s="67"/>
      <c r="I26" s="69"/>
      <c r="J26" s="69"/>
      <c r="K26" s="70"/>
      <c r="L26" s="70"/>
      <c r="M26" s="70"/>
      <c r="N26" s="70"/>
      <c r="O26" s="70"/>
      <c r="P26" s="70"/>
      <c r="Q26" s="71"/>
      <c r="R26" s="71"/>
      <c r="S26" s="15"/>
      <c r="T26" s="72"/>
      <c r="U26" s="72"/>
      <c r="V26" s="72"/>
      <c r="W26" s="72"/>
      <c r="X26" s="72"/>
      <c r="Y26" s="72"/>
      <c r="Z26" s="73"/>
    </row>
    <row r="27" spans="2:48" x14ac:dyDescent="0.25">
      <c r="B27" s="37"/>
      <c r="C27" s="15"/>
      <c r="D27" s="330" t="s">
        <v>112</v>
      </c>
      <c r="E27" s="331"/>
      <c r="F27" s="331"/>
      <c r="G27" s="332"/>
      <c r="H27" s="332"/>
      <c r="I27" s="333"/>
      <c r="J27" s="74"/>
      <c r="K27" s="75"/>
      <c r="L27" s="330" t="s">
        <v>112</v>
      </c>
      <c r="M27" s="331"/>
      <c r="N27" s="331"/>
      <c r="O27" s="332"/>
      <c r="P27" s="332"/>
      <c r="Q27" s="333"/>
      <c r="R27" s="76"/>
      <c r="S27" s="77"/>
      <c r="T27" s="330" t="s">
        <v>112</v>
      </c>
      <c r="U27" s="331"/>
      <c r="V27" s="331"/>
      <c r="W27" s="332"/>
      <c r="X27" s="332"/>
      <c r="Y27" s="333"/>
      <c r="Z27" s="51"/>
    </row>
    <row r="28" spans="2:48" ht="15.75" thickBot="1" x14ac:dyDescent="0.3">
      <c r="B28" s="33"/>
      <c r="C28" s="15"/>
      <c r="D28" s="326" t="s">
        <v>113</v>
      </c>
      <c r="E28" s="327"/>
      <c r="F28" s="327"/>
      <c r="G28" s="328"/>
      <c r="H28" s="328"/>
      <c r="I28" s="329"/>
      <c r="J28" s="78"/>
      <c r="K28" s="15"/>
      <c r="L28" s="326" t="s">
        <v>113</v>
      </c>
      <c r="M28" s="327"/>
      <c r="N28" s="327"/>
      <c r="O28" s="328"/>
      <c r="P28" s="328"/>
      <c r="Q28" s="329"/>
      <c r="R28" s="15"/>
      <c r="S28" s="15"/>
      <c r="T28" s="326" t="s">
        <v>113</v>
      </c>
      <c r="U28" s="327"/>
      <c r="V28" s="327"/>
      <c r="W28" s="328"/>
      <c r="X28" s="328"/>
      <c r="Y28" s="329"/>
      <c r="Z28" s="79"/>
    </row>
    <row r="29" spans="2:48" x14ac:dyDescent="0.25">
      <c r="B29" s="257" t="s">
        <v>115</v>
      </c>
      <c r="C29" s="80"/>
      <c r="D29" s="27"/>
      <c r="E29" s="27"/>
      <c r="F29" s="27"/>
      <c r="G29" s="27"/>
      <c r="H29" s="27"/>
      <c r="I29" s="27"/>
      <c r="J29" s="81"/>
      <c r="K29" s="80"/>
      <c r="L29" s="27"/>
      <c r="M29" s="27"/>
      <c r="N29" s="27"/>
      <c r="O29" s="27"/>
      <c r="P29" s="27"/>
      <c r="Q29" s="27"/>
      <c r="R29" s="82"/>
      <c r="S29" s="80"/>
      <c r="T29" s="27"/>
      <c r="U29" s="27"/>
      <c r="V29" s="27"/>
      <c r="W29" s="27"/>
      <c r="X29" s="27"/>
      <c r="Y29" s="27"/>
      <c r="Z29" s="81"/>
    </row>
    <row r="30" spans="2:48" ht="15" customHeight="1" x14ac:dyDescent="0.25">
      <c r="B30" s="258"/>
      <c r="C30" s="83"/>
      <c r="D30" s="76"/>
      <c r="E30" s="76"/>
      <c r="F30" s="76"/>
      <c r="G30" s="76"/>
      <c r="H30" s="76"/>
      <c r="I30" s="76"/>
      <c r="J30" s="84"/>
      <c r="K30" s="83"/>
      <c r="L30" s="76"/>
      <c r="M30" s="76"/>
      <c r="N30" s="76"/>
      <c r="O30" s="85"/>
      <c r="P30" s="85"/>
      <c r="Q30" s="86"/>
      <c r="R30" s="86"/>
      <c r="S30" s="87"/>
      <c r="T30" s="86"/>
      <c r="U30" s="86"/>
      <c r="V30" s="86"/>
      <c r="W30" s="86"/>
      <c r="X30" s="86"/>
      <c r="Y30" s="86"/>
      <c r="Z30" s="88"/>
    </row>
    <row r="31" spans="2:48" ht="15" customHeight="1" x14ac:dyDescent="0.25">
      <c r="B31" s="258"/>
      <c r="C31" s="89"/>
      <c r="D31" s="480" t="s">
        <v>114</v>
      </c>
      <c r="E31" s="480"/>
      <c r="F31" s="480"/>
      <c r="G31" s="480"/>
      <c r="H31" s="480"/>
      <c r="I31" s="480"/>
      <c r="J31" s="84"/>
      <c r="K31" s="83"/>
      <c r="L31" s="480" t="s">
        <v>114</v>
      </c>
      <c r="M31" s="480"/>
      <c r="N31" s="480"/>
      <c r="O31" s="480"/>
      <c r="P31" s="480"/>
      <c r="Q31" s="480"/>
      <c r="R31" s="86"/>
      <c r="S31" s="87"/>
      <c r="T31" s="480" t="s">
        <v>114</v>
      </c>
      <c r="U31" s="480"/>
      <c r="V31" s="480"/>
      <c r="W31" s="480"/>
      <c r="X31" s="480"/>
      <c r="Y31" s="480"/>
      <c r="Z31" s="88"/>
    </row>
    <row r="32" spans="2:48" x14ac:dyDescent="0.25">
      <c r="B32" s="258"/>
      <c r="C32" s="89"/>
      <c r="D32" s="480"/>
      <c r="E32" s="480"/>
      <c r="F32" s="480"/>
      <c r="G32" s="480"/>
      <c r="H32" s="480"/>
      <c r="I32" s="480"/>
      <c r="J32" s="84"/>
      <c r="K32" s="83"/>
      <c r="L32" s="480"/>
      <c r="M32" s="480"/>
      <c r="N32" s="480"/>
      <c r="O32" s="480"/>
      <c r="P32" s="480"/>
      <c r="Q32" s="480"/>
      <c r="R32" s="86"/>
      <c r="S32" s="87"/>
      <c r="T32" s="480"/>
      <c r="U32" s="480"/>
      <c r="V32" s="480"/>
      <c r="W32" s="480"/>
      <c r="X32" s="480"/>
      <c r="Y32" s="480"/>
      <c r="Z32" s="88"/>
    </row>
    <row r="33" spans="2:26" x14ac:dyDescent="0.25">
      <c r="B33" s="258"/>
      <c r="C33" s="89"/>
      <c r="D33" s="90"/>
      <c r="E33" s="90"/>
      <c r="F33" s="90"/>
      <c r="G33" s="90"/>
      <c r="H33" s="90"/>
      <c r="I33" s="76"/>
      <c r="J33" s="84"/>
      <c r="K33" s="83"/>
      <c r="L33" s="76"/>
      <c r="M33" s="76"/>
      <c r="N33" s="76"/>
      <c r="O33" s="76"/>
      <c r="P33" s="76"/>
      <c r="Q33" s="86"/>
      <c r="R33" s="86"/>
      <c r="S33" s="87"/>
      <c r="T33" s="86"/>
      <c r="U33" s="86"/>
      <c r="V33" s="86"/>
      <c r="W33" s="86"/>
      <c r="X33" s="86"/>
      <c r="Y33" s="86"/>
      <c r="Z33" s="88"/>
    </row>
    <row r="34" spans="2:26" ht="15.75" thickBot="1" x14ac:dyDescent="0.3">
      <c r="B34" s="259"/>
      <c r="C34" s="91"/>
      <c r="D34" s="18"/>
      <c r="E34" s="18"/>
      <c r="F34" s="18"/>
      <c r="G34" s="18"/>
      <c r="H34" s="18"/>
      <c r="I34" s="18"/>
      <c r="J34" s="92"/>
      <c r="K34" s="91"/>
      <c r="L34" s="18"/>
      <c r="M34" s="18"/>
      <c r="N34" s="18"/>
      <c r="O34" s="93"/>
      <c r="P34" s="93"/>
      <c r="Q34" s="93"/>
      <c r="R34" s="94"/>
      <c r="S34" s="95"/>
      <c r="T34" s="93"/>
      <c r="U34" s="93"/>
      <c r="V34" s="93"/>
      <c r="W34" s="93"/>
      <c r="X34" s="93"/>
      <c r="Y34" s="93"/>
      <c r="Z34" s="92"/>
    </row>
    <row r="35" spans="2:26" ht="15.75" thickBot="1" x14ac:dyDescent="0.3"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8"/>
    </row>
    <row r="36" spans="2:26" ht="24" customHeight="1" thickBot="1" x14ac:dyDescent="0.3">
      <c r="B36" s="257" t="s">
        <v>116</v>
      </c>
      <c r="C36" s="334" t="s">
        <v>18</v>
      </c>
      <c r="D36" s="335"/>
      <c r="E36" s="335"/>
      <c r="F36" s="335"/>
      <c r="G36" s="335"/>
      <c r="H36" s="335"/>
      <c r="I36" s="336"/>
      <c r="J36" s="340" t="s">
        <v>19</v>
      </c>
      <c r="K36" s="334" t="s">
        <v>20</v>
      </c>
      <c r="L36" s="342" t="s">
        <v>123</v>
      </c>
      <c r="M36" s="343"/>
      <c r="N36" s="376" t="s">
        <v>126</v>
      </c>
      <c r="O36" s="377"/>
      <c r="P36" s="378" t="s">
        <v>129</v>
      </c>
      <c r="Q36" s="379"/>
      <c r="R36" s="355" t="s">
        <v>21</v>
      </c>
      <c r="S36" s="356"/>
      <c r="T36" s="257" t="s">
        <v>119</v>
      </c>
      <c r="U36" s="444" t="s">
        <v>122</v>
      </c>
      <c r="V36" s="445"/>
      <c r="W36" s="445"/>
      <c r="X36" s="445"/>
      <c r="Y36" s="445"/>
      <c r="Z36" s="446"/>
    </row>
    <row r="37" spans="2:26" ht="19.5" customHeight="1" thickBot="1" x14ac:dyDescent="0.3">
      <c r="B37" s="258"/>
      <c r="C37" s="337"/>
      <c r="D37" s="338"/>
      <c r="E37" s="338"/>
      <c r="F37" s="338"/>
      <c r="G37" s="338"/>
      <c r="H37" s="338"/>
      <c r="I37" s="339"/>
      <c r="J37" s="341"/>
      <c r="K37" s="337"/>
      <c r="L37" s="99" t="s">
        <v>124</v>
      </c>
      <c r="M37" s="100" t="s">
        <v>125</v>
      </c>
      <c r="N37" s="101" t="s">
        <v>128</v>
      </c>
      <c r="O37" s="102" t="s">
        <v>127</v>
      </c>
      <c r="P37" s="101" t="s">
        <v>128</v>
      </c>
      <c r="Q37" s="102" t="s">
        <v>130</v>
      </c>
      <c r="R37" s="357"/>
      <c r="S37" s="358"/>
      <c r="T37" s="258"/>
      <c r="U37" s="438" t="s">
        <v>36</v>
      </c>
      <c r="V37" s="439"/>
      <c r="W37" s="447" t="str">
        <f>AW5</f>
        <v>NO</v>
      </c>
      <c r="X37" s="448"/>
      <c r="Y37" s="448"/>
      <c r="Z37" s="449"/>
    </row>
    <row r="38" spans="2:26" ht="23.25" customHeight="1" x14ac:dyDescent="0.25">
      <c r="B38" s="258"/>
      <c r="C38" s="344" t="s">
        <v>117</v>
      </c>
      <c r="D38" s="345"/>
      <c r="E38" s="345"/>
      <c r="F38" s="345"/>
      <c r="G38" s="345"/>
      <c r="H38" s="345"/>
      <c r="I38" s="346"/>
      <c r="J38" s="103" t="s">
        <v>118</v>
      </c>
      <c r="K38" s="104">
        <v>1</v>
      </c>
      <c r="L38" s="105">
        <f>AO5</f>
        <v>2617</v>
      </c>
      <c r="M38" s="106">
        <f>AP5</f>
        <v>2620</v>
      </c>
      <c r="N38" s="107">
        <f>AQ5</f>
        <v>3</v>
      </c>
      <c r="O38" s="108">
        <f>AR10</f>
        <v>8</v>
      </c>
      <c r="P38" s="109">
        <f>AU5</f>
        <v>15</v>
      </c>
      <c r="Q38" s="110">
        <f>AT10</f>
        <v>40</v>
      </c>
      <c r="R38" s="365">
        <f>Q38/O38</f>
        <v>5</v>
      </c>
      <c r="S38" s="366"/>
      <c r="T38" s="258"/>
      <c r="U38" s="440"/>
      <c r="V38" s="441"/>
      <c r="W38" s="450"/>
      <c r="X38" s="451"/>
      <c r="Y38" s="451"/>
      <c r="Z38" s="452"/>
    </row>
    <row r="39" spans="2:26" ht="23.25" customHeight="1" x14ac:dyDescent="0.25">
      <c r="B39" s="258"/>
      <c r="C39" s="347" t="s">
        <v>163</v>
      </c>
      <c r="D39" s="348"/>
      <c r="E39" s="348"/>
      <c r="F39" s="348"/>
      <c r="G39" s="348"/>
      <c r="H39" s="348"/>
      <c r="I39" s="349"/>
      <c r="J39" s="111" t="s">
        <v>118</v>
      </c>
      <c r="K39" s="115">
        <v>1</v>
      </c>
      <c r="L39" s="112"/>
      <c r="M39" s="113"/>
      <c r="N39" s="112"/>
      <c r="O39" s="114"/>
      <c r="P39" s="112"/>
      <c r="Q39" s="113"/>
      <c r="R39" s="365"/>
      <c r="S39" s="366"/>
      <c r="T39" s="258"/>
      <c r="U39" s="440" t="s">
        <v>120</v>
      </c>
      <c r="V39" s="441"/>
      <c r="W39" s="453" t="str">
        <f>AX5</f>
        <v>NO</v>
      </c>
      <c r="X39" s="454"/>
      <c r="Y39" s="454"/>
      <c r="Z39" s="455"/>
    </row>
    <row r="40" spans="2:26" x14ac:dyDescent="0.25">
      <c r="B40" s="258"/>
      <c r="C40" s="347"/>
      <c r="D40" s="348"/>
      <c r="E40" s="348"/>
      <c r="F40" s="348"/>
      <c r="G40" s="348"/>
      <c r="H40" s="348"/>
      <c r="I40" s="349"/>
      <c r="J40" s="111"/>
      <c r="K40" s="115"/>
      <c r="L40" s="112"/>
      <c r="M40" s="113"/>
      <c r="N40" s="112"/>
      <c r="O40" s="114"/>
      <c r="P40" s="112"/>
      <c r="Q40" s="113"/>
      <c r="R40" s="367"/>
      <c r="S40" s="368"/>
      <c r="T40" s="258"/>
      <c r="U40" s="440"/>
      <c r="V40" s="441"/>
      <c r="W40" s="450"/>
      <c r="X40" s="451"/>
      <c r="Y40" s="451"/>
      <c r="Z40" s="452"/>
    </row>
    <row r="41" spans="2:26" ht="24.75" customHeight="1" thickBot="1" x14ac:dyDescent="0.3">
      <c r="B41" s="258"/>
      <c r="C41" s="347"/>
      <c r="D41" s="348"/>
      <c r="E41" s="348"/>
      <c r="F41" s="348"/>
      <c r="G41" s="348"/>
      <c r="H41" s="348"/>
      <c r="I41" s="349"/>
      <c r="J41" s="111"/>
      <c r="K41" s="115"/>
      <c r="L41" s="116"/>
      <c r="M41" s="117"/>
      <c r="N41" s="116"/>
      <c r="O41" s="117"/>
      <c r="P41" s="116"/>
      <c r="Q41" s="117"/>
      <c r="R41" s="369"/>
      <c r="S41" s="370"/>
      <c r="T41" s="258"/>
      <c r="U41" s="440" t="s">
        <v>121</v>
      </c>
      <c r="V41" s="441"/>
      <c r="W41" s="453" t="str">
        <f>AY5</f>
        <v>NO</v>
      </c>
      <c r="X41" s="454"/>
      <c r="Y41" s="454"/>
      <c r="Z41" s="455"/>
    </row>
    <row r="42" spans="2:26" ht="15.75" thickBot="1" x14ac:dyDescent="0.3">
      <c r="B42" s="258"/>
      <c r="C42" s="347"/>
      <c r="D42" s="348"/>
      <c r="E42" s="348"/>
      <c r="F42" s="348"/>
      <c r="G42" s="348"/>
      <c r="H42" s="348"/>
      <c r="I42" s="349"/>
      <c r="J42" s="111"/>
      <c r="K42" s="115"/>
      <c r="L42" s="350" t="s">
        <v>131</v>
      </c>
      <c r="M42" s="351"/>
      <c r="N42" s="118"/>
      <c r="O42" s="118"/>
      <c r="P42" s="78"/>
      <c r="Q42" s="119"/>
      <c r="R42" s="15"/>
      <c r="S42" s="15"/>
      <c r="T42" s="259"/>
      <c r="U42" s="442"/>
      <c r="V42" s="443"/>
      <c r="W42" s="456"/>
      <c r="X42" s="457"/>
      <c r="Y42" s="457"/>
      <c r="Z42" s="458"/>
    </row>
    <row r="43" spans="2:26" ht="15.75" customHeight="1" thickBot="1" x14ac:dyDescent="0.3">
      <c r="B43" s="258"/>
      <c r="C43" s="352"/>
      <c r="D43" s="353"/>
      <c r="E43" s="353"/>
      <c r="F43" s="353"/>
      <c r="G43" s="353"/>
      <c r="H43" s="353"/>
      <c r="I43" s="354"/>
      <c r="J43" s="120"/>
      <c r="K43" s="121"/>
      <c r="L43" s="122" t="s">
        <v>128</v>
      </c>
      <c r="M43" s="123" t="s">
        <v>127</v>
      </c>
      <c r="N43" s="202"/>
      <c r="O43" s="125"/>
      <c r="P43" s="126"/>
      <c r="Q43" s="126"/>
      <c r="R43" s="126"/>
      <c r="S43" s="127"/>
      <c r="T43" s="15"/>
      <c r="U43" s="128"/>
      <c r="V43" s="257" t="s">
        <v>132</v>
      </c>
      <c r="W43" s="371" t="s">
        <v>133</v>
      </c>
      <c r="X43" s="372"/>
      <c r="Y43" s="129" t="s">
        <v>128</v>
      </c>
      <c r="Z43" s="130" t="s">
        <v>130</v>
      </c>
    </row>
    <row r="44" spans="2:26" ht="18.75" customHeight="1" x14ac:dyDescent="0.25">
      <c r="B44" s="258"/>
      <c r="C44" s="344" t="s">
        <v>141</v>
      </c>
      <c r="D44" s="345"/>
      <c r="E44" s="345"/>
      <c r="F44" s="345"/>
      <c r="G44" s="345"/>
      <c r="H44" s="345"/>
      <c r="I44" s="346"/>
      <c r="J44" s="103"/>
      <c r="K44" s="104"/>
      <c r="L44" s="131">
        <f>AM5</f>
        <v>0</v>
      </c>
      <c r="M44" s="132">
        <f>AQ10</f>
        <v>0</v>
      </c>
      <c r="N44" s="133"/>
      <c r="O44" s="125"/>
      <c r="P44" s="134"/>
      <c r="Q44" s="134"/>
      <c r="R44" s="134"/>
      <c r="S44" s="134"/>
      <c r="T44" s="15"/>
      <c r="U44" s="128"/>
      <c r="V44" s="258"/>
      <c r="W44" s="355" t="s">
        <v>134</v>
      </c>
      <c r="X44" s="373"/>
      <c r="Y44" s="362">
        <f>AZ5</f>
        <v>0</v>
      </c>
      <c r="Z44" s="380">
        <f>AV10</f>
        <v>0</v>
      </c>
    </row>
    <row r="45" spans="2:26" ht="15.75" thickBot="1" x14ac:dyDescent="0.3">
      <c r="B45" s="258"/>
      <c r="C45" s="135"/>
      <c r="D45" s="136"/>
      <c r="E45" s="136"/>
      <c r="F45" s="136"/>
      <c r="G45" s="136"/>
      <c r="H45" s="136"/>
      <c r="I45" s="137"/>
      <c r="J45" s="138"/>
      <c r="K45" s="139"/>
      <c r="L45" s="140"/>
      <c r="M45" s="141"/>
      <c r="N45" s="133"/>
      <c r="O45" s="125"/>
      <c r="P45" s="202"/>
      <c r="Q45" s="202"/>
      <c r="R45" s="202"/>
      <c r="S45" s="202"/>
      <c r="T45" s="15"/>
      <c r="U45" s="128"/>
      <c r="V45" s="258"/>
      <c r="W45" s="374"/>
      <c r="X45" s="375"/>
      <c r="Y45" s="363"/>
      <c r="Z45" s="381"/>
    </row>
    <row r="46" spans="2:26" ht="24" customHeight="1" thickBot="1" x14ac:dyDescent="0.3">
      <c r="B46" s="37"/>
      <c r="C46" s="142"/>
      <c r="D46" s="142"/>
      <c r="E46" s="142"/>
      <c r="F46" s="142"/>
      <c r="G46" s="142"/>
      <c r="H46" s="142"/>
      <c r="I46" s="142"/>
      <c r="J46" s="143"/>
      <c r="K46" s="144"/>
      <c r="L46" s="15"/>
      <c r="M46" s="145"/>
      <c r="N46" s="146"/>
      <c r="O46" s="147"/>
      <c r="P46" s="148"/>
      <c r="Q46" s="149"/>
      <c r="R46" s="15"/>
      <c r="S46" s="145"/>
      <c r="T46" s="145"/>
      <c r="U46" s="202"/>
      <c r="V46" s="258"/>
      <c r="W46" s="382" t="s">
        <v>137</v>
      </c>
      <c r="X46" s="383"/>
      <c r="Y46" s="384">
        <f>BA5</f>
        <v>0</v>
      </c>
      <c r="Z46" s="385">
        <f>AW10</f>
        <v>0</v>
      </c>
    </row>
    <row r="47" spans="2:26" ht="15.75" customHeight="1" thickBot="1" x14ac:dyDescent="0.3">
      <c r="B47" s="257" t="s">
        <v>138</v>
      </c>
      <c r="C47" s="150" t="s">
        <v>22</v>
      </c>
      <c r="D47" s="386" t="s">
        <v>36</v>
      </c>
      <c r="E47" s="386"/>
      <c r="F47" s="386"/>
      <c r="G47" s="386"/>
      <c r="H47" s="387"/>
      <c r="I47" s="150" t="s">
        <v>22</v>
      </c>
      <c r="J47" s="386"/>
      <c r="K47" s="386"/>
      <c r="L47" s="386"/>
      <c r="M47" s="386"/>
      <c r="N47" s="387"/>
      <c r="O47" s="150" t="s">
        <v>22</v>
      </c>
      <c r="P47" s="386"/>
      <c r="Q47" s="386"/>
      <c r="R47" s="386"/>
      <c r="S47" s="386"/>
      <c r="T47" s="387"/>
      <c r="U47" s="145"/>
      <c r="V47" s="258"/>
      <c r="W47" s="374"/>
      <c r="X47" s="375"/>
      <c r="Y47" s="363"/>
      <c r="Z47" s="381"/>
    </row>
    <row r="48" spans="2:26" ht="15.75" customHeight="1" thickBot="1" x14ac:dyDescent="0.3">
      <c r="B48" s="258"/>
      <c r="C48" s="151" t="s">
        <v>23</v>
      </c>
      <c r="D48" s="152" t="s">
        <v>24</v>
      </c>
      <c r="E48" s="152" t="s">
        <v>25</v>
      </c>
      <c r="F48" s="152" t="s">
        <v>26</v>
      </c>
      <c r="G48" s="152" t="s">
        <v>27</v>
      </c>
      <c r="H48" s="201" t="s">
        <v>154</v>
      </c>
      <c r="I48" s="151" t="s">
        <v>23</v>
      </c>
      <c r="J48" s="152" t="s">
        <v>24</v>
      </c>
      <c r="K48" s="152" t="s">
        <v>25</v>
      </c>
      <c r="L48" s="152" t="s">
        <v>26</v>
      </c>
      <c r="M48" s="152" t="s">
        <v>27</v>
      </c>
      <c r="N48" s="201" t="s">
        <v>154</v>
      </c>
      <c r="O48" s="151" t="s">
        <v>23</v>
      </c>
      <c r="P48" s="152" t="s">
        <v>24</v>
      </c>
      <c r="Q48" s="152" t="s">
        <v>25</v>
      </c>
      <c r="R48" s="152" t="s">
        <v>26</v>
      </c>
      <c r="S48" s="152" t="s">
        <v>27</v>
      </c>
      <c r="T48" s="201" t="s">
        <v>154</v>
      </c>
      <c r="U48" s="154"/>
      <c r="V48" s="258"/>
      <c r="W48" s="382" t="s">
        <v>164</v>
      </c>
      <c r="X48" s="383"/>
      <c r="Y48" s="384">
        <f>BB5</f>
        <v>0</v>
      </c>
      <c r="Z48" s="385">
        <f>AY10</f>
        <v>0</v>
      </c>
    </row>
    <row r="49" spans="2:26" ht="15" customHeight="1" x14ac:dyDescent="0.25">
      <c r="B49" s="258"/>
      <c r="C49" s="494"/>
      <c r="D49" s="495"/>
      <c r="E49" s="495"/>
      <c r="F49" s="495"/>
      <c r="G49" s="496"/>
      <c r="H49" s="395" t="e">
        <f>AVERAGE(C49:G53)</f>
        <v>#DIV/0!</v>
      </c>
      <c r="I49" s="494"/>
      <c r="J49" s="495"/>
      <c r="K49" s="495"/>
      <c r="L49" s="495"/>
      <c r="M49" s="496"/>
      <c r="N49" s="395" t="e">
        <f>AVERAGE(I49:M53)</f>
        <v>#DIV/0!</v>
      </c>
      <c r="O49" s="494"/>
      <c r="P49" s="495"/>
      <c r="Q49" s="495"/>
      <c r="R49" s="495"/>
      <c r="S49" s="496"/>
      <c r="T49" s="395" t="e">
        <f>AVERAGE(O49:S53)</f>
        <v>#DIV/0!</v>
      </c>
      <c r="U49" s="154"/>
      <c r="V49" s="258"/>
      <c r="W49" s="388"/>
      <c r="X49" s="389"/>
      <c r="Y49" s="391"/>
      <c r="Z49" s="393"/>
    </row>
    <row r="50" spans="2:26" ht="15" customHeight="1" thickBot="1" x14ac:dyDescent="0.3">
      <c r="B50" s="258"/>
      <c r="C50" s="497"/>
      <c r="D50" s="498"/>
      <c r="E50" s="498"/>
      <c r="F50" s="498"/>
      <c r="G50" s="499"/>
      <c r="H50" s="396"/>
      <c r="I50" s="497"/>
      <c r="J50" s="498"/>
      <c r="K50" s="498"/>
      <c r="L50" s="498"/>
      <c r="M50" s="499"/>
      <c r="N50" s="396"/>
      <c r="O50" s="497"/>
      <c r="P50" s="498"/>
      <c r="Q50" s="498"/>
      <c r="R50" s="498"/>
      <c r="S50" s="499"/>
      <c r="T50" s="396"/>
      <c r="U50" s="154"/>
      <c r="V50" s="259"/>
      <c r="W50" s="357"/>
      <c r="X50" s="390"/>
      <c r="Y50" s="392"/>
      <c r="Z50" s="394"/>
    </row>
    <row r="51" spans="2:26" ht="15" customHeight="1" x14ac:dyDescent="0.25">
      <c r="B51" s="258"/>
      <c r="C51" s="497"/>
      <c r="D51" s="498"/>
      <c r="E51" s="498"/>
      <c r="F51" s="498"/>
      <c r="G51" s="499"/>
      <c r="H51" s="396"/>
      <c r="I51" s="497"/>
      <c r="J51" s="498"/>
      <c r="K51" s="498"/>
      <c r="L51" s="498"/>
      <c r="M51" s="499"/>
      <c r="N51" s="396"/>
      <c r="O51" s="497"/>
      <c r="P51" s="498"/>
      <c r="Q51" s="498"/>
      <c r="R51" s="498"/>
      <c r="S51" s="499"/>
      <c r="T51" s="396"/>
      <c r="U51" s="155"/>
      <c r="V51" s="125"/>
      <c r="W51" s="156"/>
      <c r="X51" s="156"/>
      <c r="Y51" s="157"/>
      <c r="Z51" s="158"/>
    </row>
    <row r="52" spans="2:26" ht="15" customHeight="1" x14ac:dyDescent="0.25">
      <c r="B52" s="258"/>
      <c r="C52" s="497"/>
      <c r="D52" s="498"/>
      <c r="E52" s="498"/>
      <c r="F52" s="498"/>
      <c r="G52" s="499"/>
      <c r="H52" s="396"/>
      <c r="I52" s="497"/>
      <c r="J52" s="498"/>
      <c r="K52" s="498"/>
      <c r="L52" s="498"/>
      <c r="M52" s="499"/>
      <c r="N52" s="396"/>
      <c r="O52" s="497"/>
      <c r="P52" s="498"/>
      <c r="Q52" s="498"/>
      <c r="R52" s="498"/>
      <c r="S52" s="499"/>
      <c r="T52" s="396"/>
      <c r="U52" s="155"/>
      <c r="V52" s="125"/>
      <c r="W52" s="50"/>
      <c r="X52" s="50"/>
      <c r="Y52" s="159"/>
      <c r="Z52" s="160"/>
    </row>
    <row r="53" spans="2:26" ht="15.75" customHeight="1" thickBot="1" x14ac:dyDescent="0.3">
      <c r="B53" s="258"/>
      <c r="C53" s="500"/>
      <c r="D53" s="501"/>
      <c r="E53" s="501"/>
      <c r="F53" s="501"/>
      <c r="G53" s="502"/>
      <c r="H53" s="396"/>
      <c r="I53" s="500"/>
      <c r="J53" s="501"/>
      <c r="K53" s="501"/>
      <c r="L53" s="501"/>
      <c r="M53" s="502"/>
      <c r="N53" s="396"/>
      <c r="O53" s="500"/>
      <c r="P53" s="501"/>
      <c r="Q53" s="501"/>
      <c r="R53" s="501"/>
      <c r="S53" s="502"/>
      <c r="T53" s="396"/>
      <c r="U53" s="155"/>
      <c r="V53" s="125"/>
      <c r="W53" s="50"/>
      <c r="X53" s="50"/>
      <c r="Y53" s="159"/>
      <c r="Z53" s="160"/>
    </row>
    <row r="54" spans="2:26" ht="15.75" customHeight="1" thickBot="1" x14ac:dyDescent="0.3">
      <c r="B54" s="259"/>
      <c r="C54" s="161" t="e">
        <f>AVERAGE(C49:C51)</f>
        <v>#DIV/0!</v>
      </c>
      <c r="D54" s="161" t="e">
        <f t="shared" ref="D54:G54" si="0">AVERAGE(D49:D51)</f>
        <v>#DIV/0!</v>
      </c>
      <c r="E54" s="161" t="e">
        <f t="shared" si="0"/>
        <v>#DIV/0!</v>
      </c>
      <c r="F54" s="161" t="e">
        <f t="shared" si="0"/>
        <v>#DIV/0!</v>
      </c>
      <c r="G54" s="161" t="e">
        <f t="shared" si="0"/>
        <v>#DIV/0!</v>
      </c>
      <c r="H54" s="397"/>
      <c r="I54" s="161" t="e">
        <f>AVERAGE(I49:I51)</f>
        <v>#DIV/0!</v>
      </c>
      <c r="J54" s="161" t="e">
        <f t="shared" ref="J54:M54" si="1">AVERAGE(J49:J51)</f>
        <v>#DIV/0!</v>
      </c>
      <c r="K54" s="161" t="e">
        <f t="shared" si="1"/>
        <v>#DIV/0!</v>
      </c>
      <c r="L54" s="161" t="e">
        <f t="shared" si="1"/>
        <v>#DIV/0!</v>
      </c>
      <c r="M54" s="161" t="e">
        <f t="shared" si="1"/>
        <v>#DIV/0!</v>
      </c>
      <c r="N54" s="397"/>
      <c r="O54" s="161" t="e">
        <f>AVERAGE(O49:O51)</f>
        <v>#DIV/0!</v>
      </c>
      <c r="P54" s="161" t="e">
        <f t="shared" ref="P54:S54" si="2">AVERAGE(P49:P51)</f>
        <v>#DIV/0!</v>
      </c>
      <c r="Q54" s="161" t="e">
        <f t="shared" si="2"/>
        <v>#DIV/0!</v>
      </c>
      <c r="R54" s="161" t="e">
        <f t="shared" si="2"/>
        <v>#DIV/0!</v>
      </c>
      <c r="S54" s="161" t="e">
        <f t="shared" si="2"/>
        <v>#DIV/0!</v>
      </c>
      <c r="T54" s="397"/>
      <c r="U54" s="155"/>
      <c r="V54" s="125"/>
      <c r="W54" s="50"/>
      <c r="X54" s="50"/>
      <c r="Y54" s="159"/>
      <c r="Z54" s="160"/>
    </row>
    <row r="55" spans="2:26" x14ac:dyDescent="0.25">
      <c r="B55" s="257" t="s">
        <v>142</v>
      </c>
      <c r="C55" s="162"/>
      <c r="D55" s="163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5"/>
    </row>
    <row r="56" spans="2:26" x14ac:dyDescent="0.25">
      <c r="B56" s="258"/>
      <c r="C56" s="205"/>
      <c r="D56" s="166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8"/>
    </row>
    <row r="57" spans="2:26" x14ac:dyDescent="0.25">
      <c r="B57" s="258"/>
      <c r="C57" s="205"/>
      <c r="D57" s="166"/>
      <c r="E57" s="167"/>
      <c r="F57" s="167"/>
      <c r="G57" s="167"/>
      <c r="H57" s="169"/>
      <c r="I57" s="169"/>
      <c r="J57" s="167"/>
      <c r="K57" s="169"/>
      <c r="L57" s="167"/>
      <c r="M57" s="169"/>
      <c r="N57" s="169"/>
      <c r="O57" s="167"/>
      <c r="P57" s="169"/>
      <c r="Q57" s="167"/>
      <c r="R57" s="170"/>
      <c r="S57" s="170"/>
      <c r="T57" s="170"/>
      <c r="U57" s="170"/>
      <c r="V57" s="170"/>
      <c r="W57" s="167"/>
      <c r="X57" s="167"/>
      <c r="Y57" s="167"/>
      <c r="Z57" s="168"/>
    </row>
    <row r="58" spans="2:26" x14ac:dyDescent="0.25">
      <c r="B58" s="258"/>
      <c r="C58" s="359"/>
      <c r="D58" s="360"/>
      <c r="E58" s="360"/>
      <c r="F58" s="360"/>
      <c r="G58" s="170"/>
      <c r="H58" s="361" t="s">
        <v>139</v>
      </c>
      <c r="I58" s="361"/>
      <c r="J58" s="361"/>
      <c r="K58" s="361"/>
      <c r="L58" s="170"/>
      <c r="M58" s="361" t="s">
        <v>140</v>
      </c>
      <c r="N58" s="361"/>
      <c r="O58" s="361"/>
      <c r="P58" s="361"/>
      <c r="Q58" s="170"/>
      <c r="R58" s="360"/>
      <c r="S58" s="360"/>
      <c r="T58" s="360"/>
      <c r="U58" s="360"/>
      <c r="V58" s="170"/>
      <c r="W58" s="360"/>
      <c r="X58" s="360"/>
      <c r="Y58" s="360"/>
      <c r="Z58" s="364"/>
    </row>
    <row r="59" spans="2:26" x14ac:dyDescent="0.25">
      <c r="B59" s="258"/>
      <c r="C59" s="359"/>
      <c r="D59" s="360"/>
      <c r="E59" s="360"/>
      <c r="F59" s="360"/>
      <c r="G59" s="170"/>
      <c r="H59" s="360"/>
      <c r="I59" s="360"/>
      <c r="J59" s="360"/>
      <c r="K59" s="360"/>
      <c r="L59" s="170"/>
      <c r="M59" s="360"/>
      <c r="N59" s="360"/>
      <c r="O59" s="360"/>
      <c r="P59" s="360"/>
      <c r="Q59" s="170"/>
      <c r="R59" s="360"/>
      <c r="S59" s="360"/>
      <c r="T59" s="360"/>
      <c r="U59" s="360"/>
      <c r="V59" s="170"/>
      <c r="W59" s="360"/>
      <c r="X59" s="360"/>
      <c r="Y59" s="360"/>
      <c r="Z59" s="364"/>
    </row>
    <row r="60" spans="2:26" ht="15.75" thickBot="1" x14ac:dyDescent="0.3">
      <c r="B60" s="259"/>
      <c r="C60" s="206"/>
      <c r="D60" s="172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67"/>
      <c r="Z60" s="174"/>
    </row>
    <row r="61" spans="2:26" ht="18.75" thickBot="1" x14ac:dyDescent="0.3">
      <c r="B61" s="17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20" t="s">
        <v>152</v>
      </c>
      <c r="Z61" s="176"/>
    </row>
    <row r="62" spans="2:26" ht="15.75" thickBot="1" x14ac:dyDescent="0.3">
      <c r="B62" s="257" t="s">
        <v>153</v>
      </c>
      <c r="C62" s="413" t="s">
        <v>28</v>
      </c>
      <c r="D62" s="414"/>
      <c r="E62" s="177"/>
      <c r="F62" s="177"/>
      <c r="G62" s="405" t="s">
        <v>36</v>
      </c>
      <c r="H62" s="406"/>
      <c r="I62" s="406"/>
      <c r="J62" s="407"/>
      <c r="K62" s="405" t="s">
        <v>148</v>
      </c>
      <c r="L62" s="406"/>
      <c r="M62" s="406"/>
      <c r="N62" s="408"/>
      <c r="O62" s="409" t="s">
        <v>149</v>
      </c>
      <c r="P62" s="410"/>
      <c r="Q62" s="410"/>
      <c r="R62" s="411"/>
      <c r="S62" s="398"/>
      <c r="T62" s="398"/>
      <c r="U62" s="398"/>
      <c r="V62" s="398"/>
      <c r="W62" s="398"/>
      <c r="X62" s="398"/>
      <c r="Y62" s="398"/>
      <c r="Z62" s="399"/>
    </row>
    <row r="63" spans="2:26" ht="15.75" thickBot="1" x14ac:dyDescent="0.3">
      <c r="B63" s="258"/>
      <c r="C63" s="415"/>
      <c r="D63" s="416"/>
      <c r="E63" s="400"/>
      <c r="F63" s="400"/>
      <c r="G63" s="401" t="s">
        <v>128</v>
      </c>
      <c r="H63" s="402"/>
      <c r="I63" s="402" t="s">
        <v>147</v>
      </c>
      <c r="J63" s="403"/>
      <c r="K63" s="401" t="s">
        <v>128</v>
      </c>
      <c r="L63" s="402"/>
      <c r="M63" s="402" t="s">
        <v>147</v>
      </c>
      <c r="N63" s="403"/>
      <c r="O63" s="401" t="s">
        <v>128</v>
      </c>
      <c r="P63" s="402"/>
      <c r="Q63" s="402" t="s">
        <v>147</v>
      </c>
      <c r="R63" s="403"/>
      <c r="S63" s="404"/>
      <c r="T63" s="404"/>
      <c r="U63" s="404"/>
      <c r="V63" s="404"/>
      <c r="W63" s="404"/>
      <c r="X63" s="404"/>
      <c r="Y63" s="404"/>
      <c r="Z63" s="412"/>
    </row>
    <row r="64" spans="2:26" ht="12.95" customHeight="1" x14ac:dyDescent="0.25">
      <c r="B64" s="258"/>
      <c r="C64" s="413" t="s">
        <v>97</v>
      </c>
      <c r="D64" s="414"/>
      <c r="E64" s="417" t="s">
        <v>145</v>
      </c>
      <c r="F64" s="418"/>
      <c r="G64" s="251">
        <f>AC5</f>
        <v>62</v>
      </c>
      <c r="H64" s="252"/>
      <c r="I64" s="253">
        <f>AC10</f>
        <v>94</v>
      </c>
      <c r="J64" s="254"/>
      <c r="K64" s="251">
        <f>AD5</f>
        <v>0</v>
      </c>
      <c r="L64" s="252"/>
      <c r="M64" s="421">
        <f>AD10</f>
        <v>0</v>
      </c>
      <c r="N64" s="422"/>
      <c r="O64" s="512">
        <f>G64+K64</f>
        <v>62</v>
      </c>
      <c r="P64" s="423"/>
      <c r="Q64" s="423">
        <f>I64+M64</f>
        <v>94</v>
      </c>
      <c r="R64" s="425"/>
      <c r="S64" s="433"/>
      <c r="T64" s="433"/>
      <c r="U64" s="469"/>
      <c r="V64" s="469"/>
      <c r="W64" s="427"/>
      <c r="X64" s="427"/>
      <c r="Y64" s="427"/>
      <c r="Z64" s="428"/>
    </row>
    <row r="65" spans="2:26" ht="12.95" customHeight="1" x14ac:dyDescent="0.25">
      <c r="B65" s="258"/>
      <c r="C65" s="269"/>
      <c r="D65" s="270"/>
      <c r="E65" s="419"/>
      <c r="F65" s="420"/>
      <c r="G65" s="237"/>
      <c r="H65" s="238"/>
      <c r="I65" s="255"/>
      <c r="J65" s="256"/>
      <c r="K65" s="237"/>
      <c r="L65" s="238"/>
      <c r="M65" s="241"/>
      <c r="N65" s="242"/>
      <c r="O65" s="513"/>
      <c r="P65" s="424"/>
      <c r="Q65" s="424"/>
      <c r="R65" s="426"/>
      <c r="S65" s="433"/>
      <c r="T65" s="433"/>
      <c r="U65" s="469"/>
      <c r="V65" s="469"/>
      <c r="W65" s="427"/>
      <c r="X65" s="427"/>
      <c r="Y65" s="427"/>
      <c r="Z65" s="428"/>
    </row>
    <row r="66" spans="2:26" ht="12.95" customHeight="1" x14ac:dyDescent="0.25">
      <c r="B66" s="258"/>
      <c r="C66" s="269"/>
      <c r="D66" s="270"/>
      <c r="E66" s="481" t="s">
        <v>146</v>
      </c>
      <c r="F66" s="482"/>
      <c r="G66" s="235">
        <v>0</v>
      </c>
      <c r="H66" s="236"/>
      <c r="I66" s="247">
        <v>0</v>
      </c>
      <c r="J66" s="248"/>
      <c r="K66" s="235">
        <v>0</v>
      </c>
      <c r="L66" s="236"/>
      <c r="M66" s="239">
        <v>0</v>
      </c>
      <c r="N66" s="240"/>
      <c r="O66" s="513">
        <f>G66+K66</f>
        <v>0</v>
      </c>
      <c r="P66" s="424"/>
      <c r="Q66" s="424">
        <f>I66+M66</f>
        <v>0</v>
      </c>
      <c r="R66" s="426"/>
      <c r="S66" s="433"/>
      <c r="T66" s="433"/>
      <c r="U66" s="469"/>
      <c r="V66" s="469"/>
      <c r="W66" s="427"/>
      <c r="X66" s="427"/>
      <c r="Y66" s="427"/>
      <c r="Z66" s="428"/>
    </row>
    <row r="67" spans="2:26" ht="12.95" customHeight="1" thickBot="1" x14ac:dyDescent="0.3">
      <c r="B67" s="258"/>
      <c r="C67" s="415"/>
      <c r="D67" s="416"/>
      <c r="E67" s="483"/>
      <c r="F67" s="484"/>
      <c r="G67" s="429"/>
      <c r="H67" s="430"/>
      <c r="I67" s="249"/>
      <c r="J67" s="250"/>
      <c r="K67" s="429"/>
      <c r="L67" s="430"/>
      <c r="M67" s="431"/>
      <c r="N67" s="432"/>
      <c r="O67" s="514"/>
      <c r="P67" s="515"/>
      <c r="Q67" s="515"/>
      <c r="R67" s="516"/>
      <c r="S67" s="433"/>
      <c r="T67" s="433"/>
      <c r="U67" s="469"/>
      <c r="V67" s="469"/>
      <c r="W67" s="427"/>
      <c r="X67" s="427"/>
      <c r="Y67" s="427"/>
      <c r="Z67" s="428"/>
    </row>
    <row r="68" spans="2:26" ht="12.95" customHeight="1" x14ac:dyDescent="0.25">
      <c r="B68" s="258"/>
      <c r="C68" s="413" t="s">
        <v>144</v>
      </c>
      <c r="D68" s="414"/>
      <c r="E68" s="506" t="s">
        <v>165</v>
      </c>
      <c r="F68" s="507"/>
      <c r="G68" s="251">
        <f>AE5</f>
        <v>0</v>
      </c>
      <c r="H68" s="252"/>
      <c r="I68" s="253">
        <f>AG10</f>
        <v>0</v>
      </c>
      <c r="J68" s="254"/>
      <c r="K68" s="251">
        <f>AF5</f>
        <v>0</v>
      </c>
      <c r="L68" s="252"/>
      <c r="M68" s="421">
        <f>AH10</f>
        <v>0</v>
      </c>
      <c r="N68" s="422"/>
      <c r="O68" s="251">
        <f>G68+K68</f>
        <v>0</v>
      </c>
      <c r="P68" s="252"/>
      <c r="Q68" s="421">
        <f>I68+M68</f>
        <v>0</v>
      </c>
      <c r="R68" s="422"/>
      <c r="S68" s="433"/>
      <c r="T68" s="433"/>
      <c r="U68" s="469"/>
      <c r="V68" s="469"/>
      <c r="W68" s="427"/>
      <c r="X68" s="427"/>
      <c r="Y68" s="427"/>
      <c r="Z68" s="428"/>
    </row>
    <row r="69" spans="2:26" ht="12.95" customHeight="1" thickBot="1" x14ac:dyDescent="0.3">
      <c r="B69" s="258"/>
      <c r="C69" s="269"/>
      <c r="D69" s="270"/>
      <c r="E69" s="508"/>
      <c r="F69" s="509"/>
      <c r="G69" s="237"/>
      <c r="H69" s="238"/>
      <c r="I69" s="255"/>
      <c r="J69" s="256"/>
      <c r="K69" s="237"/>
      <c r="L69" s="238"/>
      <c r="M69" s="241"/>
      <c r="N69" s="242"/>
      <c r="O69" s="237"/>
      <c r="P69" s="238"/>
      <c r="Q69" s="241"/>
      <c r="R69" s="242"/>
      <c r="S69" s="433"/>
      <c r="T69" s="433"/>
      <c r="U69" s="469"/>
      <c r="V69" s="469"/>
      <c r="W69" s="427"/>
      <c r="X69" s="427"/>
      <c r="Y69" s="427"/>
      <c r="Z69" s="428"/>
    </row>
    <row r="70" spans="2:26" ht="12.95" customHeight="1" x14ac:dyDescent="0.25">
      <c r="B70" s="258"/>
      <c r="C70" s="269"/>
      <c r="D70" s="270"/>
      <c r="E70" s="508" t="s">
        <v>166</v>
      </c>
      <c r="F70" s="509"/>
      <c r="G70" s="434">
        <f>AH5</f>
        <v>0</v>
      </c>
      <c r="H70" s="435"/>
      <c r="I70" s="247">
        <f>AJ10</f>
        <v>0</v>
      </c>
      <c r="J70" s="248"/>
      <c r="K70" s="235">
        <f>AI5</f>
        <v>0</v>
      </c>
      <c r="L70" s="236"/>
      <c r="M70" s="239">
        <f>AK10</f>
        <v>0</v>
      </c>
      <c r="N70" s="240"/>
      <c r="O70" s="235">
        <f>G70+K70</f>
        <v>0</v>
      </c>
      <c r="P70" s="236"/>
      <c r="Q70" s="239">
        <f>I70+M70</f>
        <v>0</v>
      </c>
      <c r="R70" s="240"/>
      <c r="S70" s="463" t="s">
        <v>150</v>
      </c>
      <c r="T70" s="464"/>
      <c r="U70" s="464"/>
      <c r="V70" s="464"/>
      <c r="W70" s="464"/>
      <c r="X70" s="464"/>
      <c r="Y70" s="464"/>
      <c r="Z70" s="465"/>
    </row>
    <row r="71" spans="2:26" ht="12.95" customHeight="1" x14ac:dyDescent="0.25">
      <c r="B71" s="258"/>
      <c r="C71" s="269"/>
      <c r="D71" s="270"/>
      <c r="E71" s="508"/>
      <c r="F71" s="509"/>
      <c r="G71" s="436"/>
      <c r="H71" s="437"/>
      <c r="I71" s="255"/>
      <c r="J71" s="256"/>
      <c r="K71" s="237"/>
      <c r="L71" s="238"/>
      <c r="M71" s="241"/>
      <c r="N71" s="242"/>
      <c r="O71" s="237"/>
      <c r="P71" s="238"/>
      <c r="Q71" s="241"/>
      <c r="R71" s="242"/>
      <c r="S71" s="466"/>
      <c r="T71" s="467"/>
      <c r="U71" s="467"/>
      <c r="V71" s="467"/>
      <c r="W71" s="467"/>
      <c r="X71" s="467"/>
      <c r="Y71" s="467"/>
      <c r="Z71" s="468"/>
    </row>
    <row r="72" spans="2:26" ht="12.95" customHeight="1" x14ac:dyDescent="0.25">
      <c r="B72" s="258"/>
      <c r="C72" s="269"/>
      <c r="D72" s="270"/>
      <c r="E72" s="508" t="s">
        <v>167</v>
      </c>
      <c r="F72" s="509"/>
      <c r="G72" s="243" t="s">
        <v>30</v>
      </c>
      <c r="H72" s="244"/>
      <c r="I72" s="247" t="s">
        <v>30</v>
      </c>
      <c r="J72" s="248"/>
      <c r="K72" s="243" t="s">
        <v>30</v>
      </c>
      <c r="L72" s="244"/>
      <c r="M72" s="247" t="s">
        <v>30</v>
      </c>
      <c r="N72" s="248"/>
      <c r="O72" s="243"/>
      <c r="P72" s="244"/>
      <c r="Q72" s="247"/>
      <c r="R72" s="248"/>
      <c r="S72" s="235"/>
      <c r="T72" s="459"/>
      <c r="U72" s="459"/>
      <c r="V72" s="459"/>
      <c r="W72" s="459"/>
      <c r="X72" s="459"/>
      <c r="Y72" s="459"/>
      <c r="Z72" s="460"/>
    </row>
    <row r="73" spans="2:26" ht="12.95" customHeight="1" thickBot="1" x14ac:dyDescent="0.3">
      <c r="B73" s="258"/>
      <c r="C73" s="415"/>
      <c r="D73" s="416"/>
      <c r="E73" s="510"/>
      <c r="F73" s="511"/>
      <c r="G73" s="245"/>
      <c r="H73" s="246"/>
      <c r="I73" s="249"/>
      <c r="J73" s="250"/>
      <c r="K73" s="245"/>
      <c r="L73" s="246"/>
      <c r="M73" s="249"/>
      <c r="N73" s="250"/>
      <c r="O73" s="245"/>
      <c r="P73" s="246"/>
      <c r="Q73" s="249"/>
      <c r="R73" s="250"/>
      <c r="S73" s="237"/>
      <c r="T73" s="461"/>
      <c r="U73" s="461"/>
      <c r="V73" s="461"/>
      <c r="W73" s="461"/>
      <c r="X73" s="461"/>
      <c r="Y73" s="461"/>
      <c r="Z73" s="462"/>
    </row>
    <row r="74" spans="2:26" ht="12.95" customHeight="1" x14ac:dyDescent="0.25">
      <c r="B74" s="258"/>
      <c r="C74" s="413" t="s">
        <v>143</v>
      </c>
      <c r="D74" s="414"/>
      <c r="E74" s="506" t="s">
        <v>165</v>
      </c>
      <c r="F74" s="507"/>
      <c r="G74" s="251"/>
      <c r="H74" s="252"/>
      <c r="I74" s="253"/>
      <c r="J74" s="254"/>
      <c r="K74" s="251"/>
      <c r="L74" s="252"/>
      <c r="M74" s="253"/>
      <c r="N74" s="254"/>
      <c r="O74" s="251"/>
      <c r="P74" s="252"/>
      <c r="Q74" s="253"/>
      <c r="R74" s="254"/>
      <c r="S74" s="235"/>
      <c r="T74" s="459"/>
      <c r="U74" s="459"/>
      <c r="V74" s="459"/>
      <c r="W74" s="459"/>
      <c r="X74" s="459"/>
      <c r="Y74" s="459"/>
      <c r="Z74" s="460"/>
    </row>
    <row r="75" spans="2:26" ht="12.95" customHeight="1" x14ac:dyDescent="0.25">
      <c r="B75" s="258"/>
      <c r="C75" s="269"/>
      <c r="D75" s="270"/>
      <c r="E75" s="508"/>
      <c r="F75" s="509"/>
      <c r="G75" s="237"/>
      <c r="H75" s="238"/>
      <c r="I75" s="255"/>
      <c r="J75" s="256"/>
      <c r="K75" s="237"/>
      <c r="L75" s="238"/>
      <c r="M75" s="255"/>
      <c r="N75" s="256"/>
      <c r="O75" s="237"/>
      <c r="P75" s="238"/>
      <c r="Q75" s="255"/>
      <c r="R75" s="256"/>
      <c r="S75" s="237"/>
      <c r="T75" s="461"/>
      <c r="U75" s="461"/>
      <c r="V75" s="461"/>
      <c r="W75" s="461"/>
      <c r="X75" s="461"/>
      <c r="Y75" s="461"/>
      <c r="Z75" s="462"/>
    </row>
    <row r="76" spans="2:26" ht="12.95" customHeight="1" x14ac:dyDescent="0.25">
      <c r="B76" s="258"/>
      <c r="C76" s="269"/>
      <c r="D76" s="270"/>
      <c r="E76" s="508" t="s">
        <v>166</v>
      </c>
      <c r="F76" s="509"/>
      <c r="G76" s="235"/>
      <c r="H76" s="236"/>
      <c r="I76" s="247"/>
      <c r="J76" s="248"/>
      <c r="K76" s="235"/>
      <c r="L76" s="236"/>
      <c r="M76" s="247"/>
      <c r="N76" s="248"/>
      <c r="O76" s="235"/>
      <c r="P76" s="236"/>
      <c r="Q76" s="247"/>
      <c r="R76" s="248"/>
      <c r="S76" s="235"/>
      <c r="T76" s="459"/>
      <c r="U76" s="459"/>
      <c r="V76" s="459"/>
      <c r="W76" s="459"/>
      <c r="X76" s="459"/>
      <c r="Y76" s="459"/>
      <c r="Z76" s="460"/>
    </row>
    <row r="77" spans="2:26" ht="12.95" customHeight="1" x14ac:dyDescent="0.25">
      <c r="B77" s="258"/>
      <c r="C77" s="269"/>
      <c r="D77" s="270"/>
      <c r="E77" s="508"/>
      <c r="F77" s="509"/>
      <c r="G77" s="237"/>
      <c r="H77" s="238"/>
      <c r="I77" s="255"/>
      <c r="J77" s="256"/>
      <c r="K77" s="237"/>
      <c r="L77" s="238"/>
      <c r="M77" s="255"/>
      <c r="N77" s="256"/>
      <c r="O77" s="237"/>
      <c r="P77" s="238"/>
      <c r="Q77" s="255"/>
      <c r="R77" s="256"/>
      <c r="S77" s="237"/>
      <c r="T77" s="461"/>
      <c r="U77" s="461"/>
      <c r="V77" s="461"/>
      <c r="W77" s="461"/>
      <c r="X77" s="461"/>
      <c r="Y77" s="461"/>
      <c r="Z77" s="462"/>
    </row>
    <row r="78" spans="2:26" ht="12.95" customHeight="1" x14ac:dyDescent="0.25">
      <c r="B78" s="258"/>
      <c r="C78" s="269"/>
      <c r="D78" s="270"/>
      <c r="E78" s="508" t="s">
        <v>167</v>
      </c>
      <c r="F78" s="509"/>
      <c r="G78" s="243"/>
      <c r="H78" s="244"/>
      <c r="I78" s="247"/>
      <c r="J78" s="248"/>
      <c r="K78" s="243"/>
      <c r="L78" s="244"/>
      <c r="M78" s="243"/>
      <c r="N78" s="244"/>
      <c r="O78" s="243"/>
      <c r="P78" s="244"/>
      <c r="Q78" s="247"/>
      <c r="R78" s="248"/>
      <c r="S78" s="235"/>
      <c r="T78" s="459"/>
      <c r="U78" s="459"/>
      <c r="V78" s="459"/>
      <c r="W78" s="459"/>
      <c r="X78" s="459"/>
      <c r="Y78" s="459"/>
      <c r="Z78" s="460"/>
    </row>
    <row r="79" spans="2:26" ht="12.95" customHeight="1" thickBot="1" x14ac:dyDescent="0.3">
      <c r="B79" s="258"/>
      <c r="C79" s="415"/>
      <c r="D79" s="416"/>
      <c r="E79" s="510"/>
      <c r="F79" s="511"/>
      <c r="G79" s="245"/>
      <c r="H79" s="246"/>
      <c r="I79" s="249"/>
      <c r="J79" s="250"/>
      <c r="K79" s="245"/>
      <c r="L79" s="246"/>
      <c r="M79" s="245"/>
      <c r="N79" s="246"/>
      <c r="O79" s="245"/>
      <c r="P79" s="246"/>
      <c r="Q79" s="249"/>
      <c r="R79" s="250"/>
      <c r="S79" s="237"/>
      <c r="T79" s="461"/>
      <c r="U79" s="461"/>
      <c r="V79" s="461"/>
      <c r="W79" s="461"/>
      <c r="X79" s="461"/>
      <c r="Y79" s="461"/>
      <c r="Z79" s="462"/>
    </row>
    <row r="80" spans="2:26" ht="10.5" customHeight="1" thickBot="1" x14ac:dyDescent="0.3">
      <c r="B80" s="178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79"/>
    </row>
    <row r="81" spans="2:26" ht="15" customHeight="1" x14ac:dyDescent="0.25">
      <c r="B81" s="257" t="s">
        <v>142</v>
      </c>
      <c r="C81" s="162"/>
      <c r="D81" s="163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5"/>
    </row>
    <row r="82" spans="2:26" x14ac:dyDescent="0.25">
      <c r="B82" s="258"/>
      <c r="C82" s="205"/>
      <c r="D82" s="166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8"/>
    </row>
    <row r="83" spans="2:26" x14ac:dyDescent="0.25">
      <c r="B83" s="258"/>
      <c r="C83" s="205"/>
      <c r="D83" s="166"/>
      <c r="E83" s="167"/>
      <c r="F83" s="167"/>
      <c r="G83" s="167"/>
      <c r="H83" s="169"/>
      <c r="I83" s="169"/>
      <c r="J83" s="167"/>
      <c r="K83" s="169"/>
      <c r="L83" s="167"/>
      <c r="M83" s="169"/>
      <c r="N83" s="169"/>
      <c r="O83" s="167"/>
      <c r="P83" s="169"/>
      <c r="Q83" s="167"/>
      <c r="R83" s="170"/>
      <c r="S83" s="170"/>
      <c r="T83" s="170"/>
      <c r="U83" s="170"/>
      <c r="V83" s="170"/>
      <c r="W83" s="167"/>
      <c r="X83" s="167"/>
      <c r="Y83" s="167"/>
      <c r="Z83" s="168"/>
    </row>
    <row r="84" spans="2:26" x14ac:dyDescent="0.25">
      <c r="B84" s="258"/>
      <c r="C84" s="359"/>
      <c r="D84" s="360"/>
      <c r="E84" s="360"/>
      <c r="F84" s="360"/>
      <c r="G84" s="170"/>
      <c r="H84" s="361" t="s">
        <v>139</v>
      </c>
      <c r="I84" s="361"/>
      <c r="J84" s="361"/>
      <c r="K84" s="361"/>
      <c r="L84" s="170"/>
      <c r="M84" s="361" t="s">
        <v>140</v>
      </c>
      <c r="N84" s="361"/>
      <c r="O84" s="361"/>
      <c r="P84" s="361"/>
      <c r="Q84" s="170"/>
      <c r="R84" s="360"/>
      <c r="S84" s="360"/>
      <c r="T84" s="360"/>
      <c r="U84" s="360"/>
      <c r="V84" s="170"/>
      <c r="W84" s="360"/>
      <c r="X84" s="360"/>
      <c r="Y84" s="360"/>
      <c r="Z84" s="364"/>
    </row>
    <row r="85" spans="2:26" x14ac:dyDescent="0.25">
      <c r="B85" s="258"/>
      <c r="C85" s="359"/>
      <c r="D85" s="360"/>
      <c r="E85" s="360"/>
      <c r="F85" s="360"/>
      <c r="G85" s="170"/>
      <c r="H85" s="360"/>
      <c r="I85" s="360"/>
      <c r="J85" s="360"/>
      <c r="K85" s="360"/>
      <c r="L85" s="170"/>
      <c r="M85" s="360"/>
      <c r="N85" s="360"/>
      <c r="O85" s="360"/>
      <c r="P85" s="360"/>
      <c r="Q85" s="170"/>
      <c r="R85" s="360"/>
      <c r="S85" s="360"/>
      <c r="T85" s="360"/>
      <c r="U85" s="360"/>
      <c r="V85" s="170"/>
      <c r="W85" s="360"/>
      <c r="X85" s="360"/>
      <c r="Y85" s="360"/>
      <c r="Z85" s="364"/>
    </row>
    <row r="86" spans="2:26" ht="15.75" thickBot="1" x14ac:dyDescent="0.3">
      <c r="B86" s="259"/>
      <c r="C86" s="206"/>
      <c r="D86" s="172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4"/>
    </row>
  </sheetData>
  <mergeCells count="248">
    <mergeCell ref="M85:P85"/>
    <mergeCell ref="R85:U85"/>
    <mergeCell ref="W85:Z85"/>
    <mergeCell ref="Q78:R79"/>
    <mergeCell ref="S78:Z79"/>
    <mergeCell ref="B81:B86"/>
    <mergeCell ref="C84:F84"/>
    <mergeCell ref="H84:K84"/>
    <mergeCell ref="M84:P84"/>
    <mergeCell ref="R84:U84"/>
    <mergeCell ref="W84:Z84"/>
    <mergeCell ref="C85:F85"/>
    <mergeCell ref="H85:K85"/>
    <mergeCell ref="E78:F79"/>
    <mergeCell ref="G78:H79"/>
    <mergeCell ref="I78:J79"/>
    <mergeCell ref="K78:L79"/>
    <mergeCell ref="M78:N79"/>
    <mergeCell ref="O78:P79"/>
    <mergeCell ref="S74:Z75"/>
    <mergeCell ref="E76:F77"/>
    <mergeCell ref="G76:H77"/>
    <mergeCell ref="I76:J77"/>
    <mergeCell ref="K76:L77"/>
    <mergeCell ref="M76:N77"/>
    <mergeCell ref="O76:P77"/>
    <mergeCell ref="Q76:R77"/>
    <mergeCell ref="S76:Z77"/>
    <mergeCell ref="Q72:R73"/>
    <mergeCell ref="S72:Z73"/>
    <mergeCell ref="C74:D79"/>
    <mergeCell ref="E74:F75"/>
    <mergeCell ref="G74:H75"/>
    <mergeCell ref="I74:J75"/>
    <mergeCell ref="K74:L75"/>
    <mergeCell ref="M74:N75"/>
    <mergeCell ref="O74:P75"/>
    <mergeCell ref="Q74:R75"/>
    <mergeCell ref="M70:N71"/>
    <mergeCell ref="O70:P71"/>
    <mergeCell ref="Q70:R71"/>
    <mergeCell ref="S70:Z71"/>
    <mergeCell ref="E72:F73"/>
    <mergeCell ref="G72:H73"/>
    <mergeCell ref="I72:J73"/>
    <mergeCell ref="K72:L73"/>
    <mergeCell ref="M72:N73"/>
    <mergeCell ref="O72:P73"/>
    <mergeCell ref="O68:P69"/>
    <mergeCell ref="Q68:R69"/>
    <mergeCell ref="S68:T69"/>
    <mergeCell ref="U68:V69"/>
    <mergeCell ref="W68:X69"/>
    <mergeCell ref="Y68:Z69"/>
    <mergeCell ref="C68:D73"/>
    <mergeCell ref="E68:F69"/>
    <mergeCell ref="G68:H69"/>
    <mergeCell ref="I68:J69"/>
    <mergeCell ref="K68:L69"/>
    <mergeCell ref="M68:N69"/>
    <mergeCell ref="E70:F71"/>
    <mergeCell ref="G70:H71"/>
    <mergeCell ref="I70:J71"/>
    <mergeCell ref="K70:L71"/>
    <mergeCell ref="O66:P67"/>
    <mergeCell ref="Q66:R67"/>
    <mergeCell ref="S66:T67"/>
    <mergeCell ref="U66:V67"/>
    <mergeCell ref="W66:X67"/>
    <mergeCell ref="Y66:Z67"/>
    <mergeCell ref="Q64:R65"/>
    <mergeCell ref="S64:T65"/>
    <mergeCell ref="U64:V65"/>
    <mergeCell ref="W64:X65"/>
    <mergeCell ref="Y64:Z65"/>
    <mergeCell ref="E66:F67"/>
    <mergeCell ref="G66:H67"/>
    <mergeCell ref="I66:J67"/>
    <mergeCell ref="K66:L67"/>
    <mergeCell ref="M66:N67"/>
    <mergeCell ref="U63:V63"/>
    <mergeCell ref="W63:X63"/>
    <mergeCell ref="Y63:Z63"/>
    <mergeCell ref="C64:D67"/>
    <mergeCell ref="E64:F65"/>
    <mergeCell ref="G64:H65"/>
    <mergeCell ref="I64:J65"/>
    <mergeCell ref="K64:L65"/>
    <mergeCell ref="M64:N65"/>
    <mergeCell ref="O64:P65"/>
    <mergeCell ref="S62:V62"/>
    <mergeCell ref="W62:Z62"/>
    <mergeCell ref="E63:F63"/>
    <mergeCell ref="G63:H63"/>
    <mergeCell ref="I63:J63"/>
    <mergeCell ref="K63:L63"/>
    <mergeCell ref="M63:N63"/>
    <mergeCell ref="O63:P63"/>
    <mergeCell ref="Q63:R63"/>
    <mergeCell ref="S63:T63"/>
    <mergeCell ref="C59:F59"/>
    <mergeCell ref="H59:K59"/>
    <mergeCell ref="M59:P59"/>
    <mergeCell ref="R59:U59"/>
    <mergeCell ref="W59:Z59"/>
    <mergeCell ref="B62:B79"/>
    <mergeCell ref="C62:D63"/>
    <mergeCell ref="G62:J62"/>
    <mergeCell ref="K62:N62"/>
    <mergeCell ref="O62:R62"/>
    <mergeCell ref="Z48:Z50"/>
    <mergeCell ref="H49:H54"/>
    <mergeCell ref="N49:N54"/>
    <mergeCell ref="T49:T54"/>
    <mergeCell ref="B55:B60"/>
    <mergeCell ref="C58:F58"/>
    <mergeCell ref="H58:K58"/>
    <mergeCell ref="M58:P58"/>
    <mergeCell ref="R58:U58"/>
    <mergeCell ref="W58:Z58"/>
    <mergeCell ref="Z44:Z45"/>
    <mergeCell ref="W46:X47"/>
    <mergeCell ref="Y46:Y47"/>
    <mergeCell ref="Z46:Z47"/>
    <mergeCell ref="B47:B54"/>
    <mergeCell ref="D47:H47"/>
    <mergeCell ref="J47:N47"/>
    <mergeCell ref="P47:T47"/>
    <mergeCell ref="W48:X50"/>
    <mergeCell ref="Y48:Y50"/>
    <mergeCell ref="C43:I43"/>
    <mergeCell ref="V43:V50"/>
    <mergeCell ref="W43:X43"/>
    <mergeCell ref="C44:I44"/>
    <mergeCell ref="W44:X45"/>
    <mergeCell ref="Y44:Y45"/>
    <mergeCell ref="C41:I41"/>
    <mergeCell ref="R41:S41"/>
    <mergeCell ref="U41:V42"/>
    <mergeCell ref="W41:Z42"/>
    <mergeCell ref="C42:I42"/>
    <mergeCell ref="L42:M42"/>
    <mergeCell ref="C38:I38"/>
    <mergeCell ref="R38:S38"/>
    <mergeCell ref="C39:I39"/>
    <mergeCell ref="R39:S39"/>
    <mergeCell ref="U39:V40"/>
    <mergeCell ref="W39:Z40"/>
    <mergeCell ref="C40:I40"/>
    <mergeCell ref="R40:S40"/>
    <mergeCell ref="P36:Q36"/>
    <mergeCell ref="R36:S37"/>
    <mergeCell ref="T36:T42"/>
    <mergeCell ref="U36:Z36"/>
    <mergeCell ref="U37:V38"/>
    <mergeCell ref="W37:Z38"/>
    <mergeCell ref="B29:B34"/>
    <mergeCell ref="D31:I32"/>
    <mergeCell ref="L31:Q32"/>
    <mergeCell ref="T31:Y32"/>
    <mergeCell ref="B36:B45"/>
    <mergeCell ref="C36:I37"/>
    <mergeCell ref="J36:J37"/>
    <mergeCell ref="K36:K37"/>
    <mergeCell ref="L36:M36"/>
    <mergeCell ref="N36:O36"/>
    <mergeCell ref="D28:F28"/>
    <mergeCell ref="G28:I28"/>
    <mergeCell ref="L28:N28"/>
    <mergeCell ref="O28:Q28"/>
    <mergeCell ref="T28:V28"/>
    <mergeCell ref="W28:Y28"/>
    <mergeCell ref="D27:F27"/>
    <mergeCell ref="G27:I27"/>
    <mergeCell ref="L27:N27"/>
    <mergeCell ref="O27:Q27"/>
    <mergeCell ref="T27:V27"/>
    <mergeCell ref="W27:Y27"/>
    <mergeCell ref="O24:O25"/>
    <mergeCell ref="P24:P25"/>
    <mergeCell ref="Q24:R25"/>
    <mergeCell ref="S24:S25"/>
    <mergeCell ref="T24:T25"/>
    <mergeCell ref="U24:Z24"/>
    <mergeCell ref="U25:Z25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O22:O23"/>
    <mergeCell ref="P22:P23"/>
    <mergeCell ref="Q22:R23"/>
    <mergeCell ref="S22:S23"/>
    <mergeCell ref="T22:T23"/>
    <mergeCell ref="U22:Z22"/>
    <mergeCell ref="U23:Z23"/>
    <mergeCell ref="I22:I23"/>
    <mergeCell ref="J22:J23"/>
    <mergeCell ref="K22:K23"/>
    <mergeCell ref="L22:L23"/>
    <mergeCell ref="M22:M23"/>
    <mergeCell ref="N22:N23"/>
    <mergeCell ref="C22:C23"/>
    <mergeCell ref="D22:D23"/>
    <mergeCell ref="E22:E23"/>
    <mergeCell ref="F22:F23"/>
    <mergeCell ref="G22:G23"/>
    <mergeCell ref="H22:H23"/>
    <mergeCell ref="J21:K21"/>
    <mergeCell ref="L21:M21"/>
    <mergeCell ref="O21:P21"/>
    <mergeCell ref="Q21:R21"/>
    <mergeCell ref="S21:T21"/>
    <mergeCell ref="U21:Z21"/>
    <mergeCell ref="B19:J19"/>
    <mergeCell ref="K19:R19"/>
    <mergeCell ref="T19:W19"/>
    <mergeCell ref="X19:Z19"/>
    <mergeCell ref="B20:B25"/>
    <mergeCell ref="D20:M20"/>
    <mergeCell ref="O20:T20"/>
    <mergeCell ref="D21:E21"/>
    <mergeCell ref="F21:G21"/>
    <mergeCell ref="H21:I21"/>
    <mergeCell ref="B8:C8"/>
    <mergeCell ref="D8:Y8"/>
    <mergeCell ref="B10:C10"/>
    <mergeCell ref="J10:N10"/>
    <mergeCell ref="G12:G18"/>
    <mergeCell ref="H12:K12"/>
    <mergeCell ref="L12:O12"/>
    <mergeCell ref="P12:S12"/>
    <mergeCell ref="T12:W12"/>
    <mergeCell ref="H18:W18"/>
    <mergeCell ref="B2:E5"/>
    <mergeCell ref="F2:T5"/>
    <mergeCell ref="U2:Z3"/>
    <mergeCell ref="U4:Z5"/>
    <mergeCell ref="O6:R6"/>
    <mergeCell ref="Y6:Z6"/>
  </mergeCells>
  <dataValidations count="1">
    <dataValidation type="list" allowBlank="1" showInputMessage="1" showErrorMessage="1" sqref="U6:U7">
      <formula1>SEL</formula1>
    </dataValidation>
  </dataValidations>
  <printOptions horizontalCentered="1"/>
  <pageMargins left="0.35433070866141736" right="0.31496062992125984" top="0.39370078740157483" bottom="0.39370078740157483" header="0.27559055118110237" footer="0.31496062992125984"/>
  <pageSetup scale="50" orientation="landscape" horizontalDpi="4294967293" verticalDpi="4294967293" r:id="rId1"/>
  <rowBreaks count="1" manualBreakCount="1">
    <brk id="60" min="1" max="2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86"/>
  <sheetViews>
    <sheetView showGridLines="0" tabSelected="1" view="pageBreakPreview" zoomScale="75" zoomScaleNormal="75" zoomScaleSheetLayoutView="75" workbookViewId="0">
      <selection activeCell="L29" sqref="L29"/>
    </sheetView>
  </sheetViews>
  <sheetFormatPr baseColWidth="10" defaultRowHeight="15" x14ac:dyDescent="0.25"/>
  <cols>
    <col min="1" max="1" width="1.42578125" customWidth="1"/>
    <col min="2" max="26" width="9.85546875" customWidth="1"/>
    <col min="28" max="28" width="32.7109375" customWidth="1"/>
    <col min="29" max="29" width="12.7109375" customWidth="1"/>
    <col min="31" max="31" width="13.7109375" customWidth="1"/>
    <col min="33" max="33" width="16" customWidth="1"/>
    <col min="34" max="34" width="16.42578125" customWidth="1"/>
    <col min="35" max="35" width="15.42578125" customWidth="1"/>
    <col min="36" max="37" width="14.7109375" customWidth="1"/>
    <col min="38" max="38" width="17" customWidth="1"/>
    <col min="39" max="39" width="17.5703125" customWidth="1"/>
    <col min="48" max="48" width="17.7109375" customWidth="1"/>
    <col min="49" max="49" width="24" customWidth="1"/>
    <col min="50" max="50" width="19.42578125" customWidth="1"/>
    <col min="51" max="51" width="20.5703125" customWidth="1"/>
    <col min="52" max="52" width="14.42578125" customWidth="1"/>
    <col min="53" max="53" width="13.7109375" customWidth="1"/>
    <col min="54" max="54" width="14.42578125" customWidth="1"/>
  </cols>
  <sheetData>
    <row r="1" spans="2:57" ht="12.75" customHeight="1" thickBot="1" x14ac:dyDescent="0.3">
      <c r="AC1">
        <v>4</v>
      </c>
      <c r="AD1">
        <v>5</v>
      </c>
      <c r="AE1">
        <v>6</v>
      </c>
      <c r="AF1">
        <v>7</v>
      </c>
      <c r="AG1">
        <v>8</v>
      </c>
      <c r="AH1">
        <v>9</v>
      </c>
      <c r="AI1">
        <v>10</v>
      </c>
      <c r="AJ1">
        <v>11</v>
      </c>
      <c r="AK1">
        <v>12</v>
      </c>
      <c r="AL1">
        <v>13</v>
      </c>
      <c r="AM1">
        <v>14</v>
      </c>
      <c r="AN1">
        <v>15</v>
      </c>
      <c r="AO1">
        <v>16</v>
      </c>
      <c r="AP1">
        <v>17</v>
      </c>
      <c r="AQ1">
        <v>18</v>
      </c>
      <c r="AR1">
        <v>19</v>
      </c>
      <c r="AS1">
        <v>20</v>
      </c>
      <c r="AT1">
        <v>21</v>
      </c>
      <c r="AU1">
        <v>22</v>
      </c>
      <c r="AV1">
        <v>23</v>
      </c>
      <c r="AW1">
        <v>24</v>
      </c>
      <c r="AX1">
        <v>25</v>
      </c>
      <c r="AY1">
        <v>26</v>
      </c>
      <c r="AZ1">
        <v>27</v>
      </c>
      <c r="BA1">
        <v>28</v>
      </c>
      <c r="BB1">
        <v>29</v>
      </c>
      <c r="BC1">
        <v>30</v>
      </c>
      <c r="BD1">
        <v>31</v>
      </c>
    </row>
    <row r="2" spans="2:57" x14ac:dyDescent="0.25">
      <c r="B2" s="214" t="s">
        <v>52</v>
      </c>
      <c r="C2" s="215"/>
      <c r="D2" s="215"/>
      <c r="E2" s="215"/>
      <c r="F2" s="220" t="s">
        <v>168</v>
      </c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2"/>
      <c r="U2" s="229" t="s">
        <v>3</v>
      </c>
      <c r="V2" s="230"/>
      <c r="W2" s="230"/>
      <c r="X2" s="230"/>
      <c r="Y2" s="230"/>
      <c r="Z2" s="231"/>
    </row>
    <row r="3" spans="2:57" ht="22.5" customHeight="1" x14ac:dyDescent="0.25">
      <c r="B3" s="216"/>
      <c r="C3" s="217"/>
      <c r="D3" s="217"/>
      <c r="E3" s="217"/>
      <c r="F3" s="223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5"/>
      <c r="U3" s="232"/>
      <c r="V3" s="233"/>
      <c r="W3" s="233"/>
      <c r="X3" s="233"/>
      <c r="Y3" s="233"/>
      <c r="Z3" s="234"/>
      <c r="AB3" t="s">
        <v>4</v>
      </c>
      <c r="AC3">
        <f>W6</f>
        <v>3</v>
      </c>
    </row>
    <row r="4" spans="2:57" ht="62.25" customHeight="1" x14ac:dyDescent="0.25">
      <c r="B4" s="216"/>
      <c r="C4" s="217"/>
      <c r="D4" s="217"/>
      <c r="E4" s="217"/>
      <c r="F4" s="223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5"/>
      <c r="U4" s="208" t="s">
        <v>105</v>
      </c>
      <c r="V4" s="209"/>
      <c r="W4" s="209"/>
      <c r="X4" s="209"/>
      <c r="Y4" s="209"/>
      <c r="Z4" s="210"/>
      <c r="AC4" s="474" t="s">
        <v>63</v>
      </c>
      <c r="AD4" s="474" t="s">
        <v>64</v>
      </c>
      <c r="AE4" s="474" t="s">
        <v>65</v>
      </c>
      <c r="AF4" s="474" t="s">
        <v>66</v>
      </c>
      <c r="AG4" s="474" t="s">
        <v>67</v>
      </c>
      <c r="AH4" s="474" t="s">
        <v>68</v>
      </c>
      <c r="AI4" s="474" t="s">
        <v>69</v>
      </c>
      <c r="AJ4" s="474" t="s">
        <v>70</v>
      </c>
      <c r="AK4" s="474" t="s">
        <v>62</v>
      </c>
      <c r="AL4" s="474" t="s">
        <v>40</v>
      </c>
      <c r="AM4" s="474" t="s">
        <v>31</v>
      </c>
      <c r="AN4" s="474" t="s">
        <v>41</v>
      </c>
      <c r="AO4" s="474" t="s">
        <v>42</v>
      </c>
      <c r="AP4" s="474" t="s">
        <v>43</v>
      </c>
      <c r="AQ4" s="485" t="s">
        <v>89</v>
      </c>
      <c r="AR4" s="474" t="s">
        <v>44</v>
      </c>
      <c r="AS4" s="474" t="s">
        <v>45</v>
      </c>
      <c r="AT4" s="485" t="s">
        <v>90</v>
      </c>
      <c r="AU4" s="474" t="s">
        <v>46</v>
      </c>
      <c r="AV4" s="474" t="s">
        <v>47</v>
      </c>
      <c r="AW4" s="474" t="s">
        <v>87</v>
      </c>
      <c r="AX4" s="474" t="s">
        <v>51</v>
      </c>
      <c r="AY4" s="474" t="s">
        <v>88</v>
      </c>
      <c r="AZ4" s="474" t="s">
        <v>48</v>
      </c>
      <c r="BA4" s="474" t="s">
        <v>0</v>
      </c>
      <c r="BB4" s="474" t="s">
        <v>1</v>
      </c>
      <c r="BC4" s="474" t="s">
        <v>49</v>
      </c>
      <c r="BD4" s="474" t="s">
        <v>50</v>
      </c>
    </row>
    <row r="5" spans="2:57" ht="20.25" customHeight="1" thickBot="1" x14ac:dyDescent="0.3">
      <c r="B5" s="218"/>
      <c r="C5" s="219"/>
      <c r="D5" s="219"/>
      <c r="E5" s="219"/>
      <c r="F5" s="226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8"/>
      <c r="U5" s="211"/>
      <c r="V5" s="212"/>
      <c r="W5" s="212"/>
      <c r="X5" s="212"/>
      <c r="Y5" s="212"/>
      <c r="Z5" s="213"/>
      <c r="AC5" s="2">
        <f>VLOOKUP($AC$3,'data feed'!$A$3:$BD$62,AC1,0)</f>
        <v>90</v>
      </c>
      <c r="AD5" s="2">
        <f>VLOOKUP($AC$3,'data feed'!$A$3:$BD$62,AD1,0)</f>
        <v>0</v>
      </c>
      <c r="AE5" s="2">
        <f>VLOOKUP($AC$3,'data feed'!$A$3:$BD$62,AE1,0)</f>
        <v>184</v>
      </c>
      <c r="AF5" s="2">
        <f>VLOOKUP($AC$3,'data feed'!$A$3:$BD$62,AF1,0)</f>
        <v>0</v>
      </c>
      <c r="AG5" s="2">
        <f>VLOOKUP($AC$3,'data feed'!$A$3:$BD$62,AG1,0)</f>
        <v>0</v>
      </c>
      <c r="AH5" s="2">
        <f>VLOOKUP($AC$3,'data feed'!$A$3:$BD$62,AH1,0)</f>
        <v>33</v>
      </c>
      <c r="AI5" s="2">
        <f>VLOOKUP($AC$3,'data feed'!$A$3:$BD$62,AI1,0)</f>
        <v>0</v>
      </c>
      <c r="AJ5" s="2">
        <f>VLOOKUP($AC$3,'data feed'!$A$3:$BD$62,AJ1,0)</f>
        <v>0</v>
      </c>
      <c r="AK5" s="2">
        <f>VLOOKUP($AC$3,'data feed'!$A$3:$BD$62,AK1,0)</f>
        <v>2700</v>
      </c>
      <c r="AL5" s="2">
        <f>VLOOKUP($AC$3,'data feed'!$A$3:$BD$62,AL1,0)</f>
        <v>1</v>
      </c>
      <c r="AM5" s="2">
        <f>VLOOKUP($AC$3,'data feed'!$A$3:$BD$62,AM1,0)</f>
        <v>0</v>
      </c>
      <c r="AN5" s="2">
        <f>VLOOKUP($AC$3,'data feed'!$A$3:$BD$62,AN1,0)</f>
        <v>4</v>
      </c>
      <c r="AO5" s="2">
        <f>VLOOKUP($AC$3,'data feed'!$A$3:$BD$62,AO1,0)</f>
        <v>2620</v>
      </c>
      <c r="AP5" s="2">
        <f>VLOOKUP($AC$3,'data feed'!$A$3:$BD$62,AP1,0)</f>
        <v>2624.4</v>
      </c>
      <c r="AQ5" s="2">
        <f>VLOOKUP($AC$3,'data feed'!$A$3:$BD$62,AQ1,0)</f>
        <v>4.4000000000000909</v>
      </c>
      <c r="AR5" s="2">
        <f>VLOOKUP($AC$3,'data feed'!$A$3:$BD$62,AR1,0)</f>
        <v>0</v>
      </c>
      <c r="AS5" s="2">
        <f>VLOOKUP($AC$3,'data feed'!$A$3:$BD$62,AS1,0)</f>
        <v>0</v>
      </c>
      <c r="AT5" s="2">
        <f>VLOOKUP($AC$3,'data feed'!$A$3:$BD$62,AT1,0)</f>
        <v>0</v>
      </c>
      <c r="AU5" s="2">
        <f>VLOOKUP($AC$3,'data feed'!$A$3:$BD$62,AU1,0)</f>
        <v>20</v>
      </c>
      <c r="AV5" s="2">
        <f>VLOOKUP($AC$3,'data feed'!$A$3:$BD$62,AV1,0)</f>
        <v>0</v>
      </c>
      <c r="AW5" s="2" t="str">
        <f>VLOOKUP($AC$3,'data feed'!$A$3:$BD$62,AW1,0)</f>
        <v>SIKA SERIE 400 PART A 1310-766874 PART B 1310-766635</v>
      </c>
      <c r="AX5" s="2" t="str">
        <f>VLOOKUP($AC$3,'data feed'!$A$3:$BD$62,AX1,0)</f>
        <v>NO</v>
      </c>
      <c r="AY5" s="2" t="str">
        <f>VLOOKUP($AC$3,'data feed'!$A$3:$BD$62,AY1,0)</f>
        <v>NO</v>
      </c>
      <c r="AZ5" s="2">
        <f>VLOOKUP($AC$3,'data feed'!$A$3:$BD$62,AZ1,0)</f>
        <v>4</v>
      </c>
      <c r="BA5" s="2">
        <f>VLOOKUP($AC$3,'data feed'!$A$3:$BD$62,BA1,0)</f>
        <v>0</v>
      </c>
      <c r="BB5" s="2">
        <f>VLOOKUP($AC$3,'data feed'!$A$3:$BD$62,BB1,0)</f>
        <v>0</v>
      </c>
      <c r="BC5" s="2">
        <f>VLOOKUP($AC$3,'data feed'!$A$3:$BD$62,BC1,0)</f>
        <v>8</v>
      </c>
      <c r="BD5" s="2">
        <f>VLOOKUP($AC$3,'data feed'!$A$3:$BD$62,BD1,0)</f>
        <v>16</v>
      </c>
      <c r="BE5" s="2"/>
    </row>
    <row r="6" spans="2:57" ht="18.75" thickBot="1" x14ac:dyDescent="0.3">
      <c r="B6" s="4" t="s">
        <v>106</v>
      </c>
      <c r="C6" s="195" t="s">
        <v>38</v>
      </c>
      <c r="D6" s="6"/>
      <c r="E6" s="6"/>
      <c r="F6" s="6"/>
      <c r="G6" s="6"/>
      <c r="H6" s="6"/>
      <c r="I6" s="6"/>
      <c r="J6" s="6"/>
      <c r="K6" s="7" t="s">
        <v>103</v>
      </c>
      <c r="L6" s="6"/>
      <c r="M6" s="6"/>
      <c r="N6" s="188">
        <f>AC15</f>
        <v>2</v>
      </c>
      <c r="O6" s="266"/>
      <c r="P6" s="266"/>
      <c r="Q6" s="266"/>
      <c r="R6" s="267"/>
      <c r="S6" s="7" t="s">
        <v>104</v>
      </c>
      <c r="T6" s="8"/>
      <c r="U6" s="9"/>
      <c r="V6" s="10" t="s">
        <v>5</v>
      </c>
      <c r="W6" s="475">
        <v>3</v>
      </c>
      <c r="X6" s="11"/>
      <c r="Y6" s="268"/>
      <c r="Z6" s="268"/>
    </row>
    <row r="7" spans="2:57" ht="18.75" thickBot="1" x14ac:dyDescent="0.3">
      <c r="B7" s="12"/>
      <c r="C7" s="13"/>
      <c r="D7" s="6"/>
      <c r="E7" s="6"/>
      <c r="F7" s="6"/>
      <c r="G7" s="6"/>
      <c r="H7" s="6"/>
      <c r="I7" s="6"/>
      <c r="J7" s="6"/>
      <c r="K7" s="14"/>
      <c r="L7" s="6"/>
      <c r="M7" s="6"/>
      <c r="N7" s="207"/>
      <c r="O7" s="207"/>
      <c r="P7" s="207"/>
      <c r="Q7" s="207"/>
      <c r="R7" s="207"/>
      <c r="S7" s="14"/>
      <c r="T7" s="15"/>
      <c r="U7" s="16"/>
      <c r="V7" s="17"/>
      <c r="W7" s="18"/>
      <c r="X7" s="203"/>
      <c r="Y7" s="20" t="s">
        <v>151</v>
      </c>
      <c r="Z7" s="21"/>
      <c r="AC7">
        <v>35</v>
      </c>
      <c r="AD7">
        <v>36</v>
      </c>
      <c r="AE7">
        <v>37</v>
      </c>
      <c r="AF7">
        <v>38</v>
      </c>
      <c r="AG7">
        <v>39</v>
      </c>
      <c r="AH7">
        <v>40</v>
      </c>
      <c r="AI7">
        <v>41</v>
      </c>
      <c r="AJ7">
        <v>42</v>
      </c>
      <c r="AK7">
        <v>43</v>
      </c>
      <c r="AL7">
        <v>44</v>
      </c>
      <c r="AM7">
        <v>45</v>
      </c>
      <c r="AN7">
        <v>46</v>
      </c>
      <c r="AO7">
        <v>47</v>
      </c>
      <c r="AP7">
        <v>48</v>
      </c>
      <c r="AQ7">
        <v>49</v>
      </c>
      <c r="AR7">
        <v>50</v>
      </c>
      <c r="AS7">
        <v>51</v>
      </c>
      <c r="AT7">
        <v>52</v>
      </c>
      <c r="AU7">
        <v>53</v>
      </c>
      <c r="AV7">
        <v>54</v>
      </c>
      <c r="AW7">
        <v>55</v>
      </c>
      <c r="AX7">
        <v>56</v>
      </c>
    </row>
    <row r="8" spans="2:57" ht="90" customHeight="1" thickBot="1" x14ac:dyDescent="0.3">
      <c r="B8" s="269" t="s">
        <v>107</v>
      </c>
      <c r="C8" s="270"/>
      <c r="D8" s="503" t="s">
        <v>108</v>
      </c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5"/>
      <c r="Z8" s="22"/>
      <c r="AC8" s="474" t="s">
        <v>56</v>
      </c>
      <c r="AD8" s="474" t="s">
        <v>57</v>
      </c>
      <c r="AE8" s="474" t="s">
        <v>59</v>
      </c>
      <c r="AF8" s="474" t="s">
        <v>58</v>
      </c>
      <c r="AG8" s="474" t="s">
        <v>60</v>
      </c>
      <c r="AH8" s="474" t="s">
        <v>61</v>
      </c>
      <c r="AI8" s="474" t="s">
        <v>71</v>
      </c>
      <c r="AJ8" s="474" t="s">
        <v>72</v>
      </c>
      <c r="AK8" s="474" t="s">
        <v>73</v>
      </c>
      <c r="AL8" s="474" t="s">
        <v>74</v>
      </c>
      <c r="AM8" s="474" t="s">
        <v>75</v>
      </c>
      <c r="AN8" s="474" t="s">
        <v>76</v>
      </c>
      <c r="AO8" s="474" t="s">
        <v>77</v>
      </c>
      <c r="AP8" s="474" t="s">
        <v>78</v>
      </c>
      <c r="AQ8" s="474" t="s">
        <v>79</v>
      </c>
      <c r="AR8" s="474" t="s">
        <v>80</v>
      </c>
      <c r="AS8" s="474" t="s">
        <v>81</v>
      </c>
      <c r="AT8" s="474" t="s">
        <v>82</v>
      </c>
      <c r="AU8" s="474" t="s">
        <v>83</v>
      </c>
      <c r="AV8" s="474" t="s">
        <v>84</v>
      </c>
      <c r="AW8" s="474" t="s">
        <v>85</v>
      </c>
      <c r="AX8" s="474" t="s">
        <v>86</v>
      </c>
      <c r="AY8" s="3"/>
      <c r="AZ8" s="3"/>
      <c r="BA8" s="3"/>
    </row>
    <row r="9" spans="2:57" x14ac:dyDescent="0.25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6"/>
    </row>
    <row r="10" spans="2:57" ht="21" thickBot="1" x14ac:dyDescent="0.3">
      <c r="B10" s="271" t="s">
        <v>106</v>
      </c>
      <c r="C10" s="272"/>
      <c r="D10" s="199" t="s">
        <v>162</v>
      </c>
      <c r="E10" s="196"/>
      <c r="F10" s="196"/>
      <c r="G10" s="196"/>
      <c r="H10" s="197"/>
      <c r="I10" s="27" t="s">
        <v>109</v>
      </c>
      <c r="J10" s="273">
        <f>AC19</f>
        <v>40969</v>
      </c>
      <c r="K10" s="273"/>
      <c r="L10" s="273"/>
      <c r="M10" s="273"/>
      <c r="N10" s="273"/>
      <c r="O10" s="28"/>
      <c r="P10" s="27" t="s">
        <v>110</v>
      </c>
      <c r="Q10" s="27"/>
      <c r="R10" s="192">
        <f>BC5</f>
        <v>8</v>
      </c>
      <c r="S10" s="190" t="s">
        <v>29</v>
      </c>
      <c r="T10" s="29"/>
      <c r="U10" s="30"/>
      <c r="V10" s="204" t="s">
        <v>111</v>
      </c>
      <c r="W10" s="204"/>
      <c r="X10" s="192">
        <f>BD5</f>
        <v>16</v>
      </c>
      <c r="Y10" s="191" t="s">
        <v>29</v>
      </c>
      <c r="Z10" s="32"/>
      <c r="AC10" s="23">
        <f>VLOOKUP($AC$3,'data feed'!$A$3:$BD$62,AC7,0)</f>
        <v>184</v>
      </c>
      <c r="AD10" s="23">
        <f>VLOOKUP($AC$3,'data feed'!$A$3:$BD$62,AD7,0)</f>
        <v>0</v>
      </c>
      <c r="AE10" s="23">
        <f>VLOOKUP($AC$3,'data feed'!$A$3:$BD$62,AE7,0)</f>
        <v>90</v>
      </c>
      <c r="AF10" s="23">
        <f>VLOOKUP($AC$3,'data feed'!$A$3:$BD$62,AF7,0)</f>
        <v>184</v>
      </c>
      <c r="AG10" s="23">
        <f>VLOOKUP($AC$3,'data feed'!$A$3:$BD$62,AG7,0)</f>
        <v>184</v>
      </c>
      <c r="AH10" s="23">
        <f>VLOOKUP($AC$3,'data feed'!$A$3:$BD$62,AH7,0)</f>
        <v>0</v>
      </c>
      <c r="AI10" s="23">
        <f>VLOOKUP($AC$3,'data feed'!$A$3:$BD$62,AI7,0)</f>
        <v>0</v>
      </c>
      <c r="AJ10" s="23">
        <f>VLOOKUP($AC$3,'data feed'!$A$3:$BD$62,AJ7,0)</f>
        <v>33</v>
      </c>
      <c r="AK10" s="23">
        <f>VLOOKUP($AC$3,'data feed'!$A$3:$BD$62,AK7,0)</f>
        <v>0</v>
      </c>
      <c r="AL10" s="23">
        <f>VLOOKUP($AC$3,'data feed'!$A$3:$BD$62,AL7,0)</f>
        <v>0</v>
      </c>
      <c r="AM10" s="23">
        <f>VLOOKUP($AC$3,'data feed'!$A$3:$BD$62,AM7,0)</f>
        <v>6800</v>
      </c>
      <c r="AN10" s="23">
        <f>VLOOKUP($AC$3,'data feed'!$A$3:$BD$62,AN7,0)</f>
        <v>12</v>
      </c>
      <c r="AO10" s="23">
        <f>VLOOKUP($AC$3,'data feed'!$A$3:$BD$62,AO7,0)</f>
        <v>11.25</v>
      </c>
      <c r="AP10" s="23">
        <f>VLOOKUP($AC$3,'data feed'!$A$3:$BD$62,AP7,0)</f>
        <v>61.333333333333336</v>
      </c>
      <c r="AQ10" s="23">
        <f>VLOOKUP($AC$3,'data feed'!$A$3:$BD$62,AQ7,0)</f>
        <v>0</v>
      </c>
      <c r="AR10" s="23">
        <f>VLOOKUP($AC$3,'data feed'!$A$3:$BD$62,AR7,0)</f>
        <v>12.400000000000091</v>
      </c>
      <c r="AS10" s="23">
        <f>VLOOKUP($AC$3,'data feed'!$A$3:$BD$62,AS7,0)</f>
        <v>0</v>
      </c>
      <c r="AT10" s="23">
        <f>VLOOKUP($AC$3,'data feed'!$A$3:$BD$62,AT7,0)</f>
        <v>60</v>
      </c>
      <c r="AU10" s="23">
        <f>VLOOKUP($AC$3,'data feed'!$A$3:$BD$62,AU7,0)</f>
        <v>0</v>
      </c>
      <c r="AV10" s="23">
        <f>VLOOKUP($AC$3,'data feed'!$A$3:$BD$62,AV7,0)</f>
        <v>4</v>
      </c>
      <c r="AW10" s="23">
        <f>VLOOKUP($AC$3,'data feed'!$A$3:$BD$62,AW7,0)</f>
        <v>0</v>
      </c>
      <c r="AX10" s="23">
        <f>VLOOKUP($AC$3,'data feed'!$A$3:$BD$62,AX7,0)</f>
        <v>0</v>
      </c>
      <c r="AY10" s="23"/>
      <c r="AZ10" s="23"/>
      <c r="BA10" s="23"/>
    </row>
    <row r="11" spans="2:57" ht="15.75" thickBot="1" x14ac:dyDescent="0.3">
      <c r="B11" s="33"/>
      <c r="C11" s="15"/>
      <c r="D11" s="15"/>
      <c r="E11" s="15"/>
      <c r="F11" s="15"/>
      <c r="G11" s="17"/>
      <c r="H11" s="17"/>
      <c r="I11" s="17"/>
      <c r="J11" s="15"/>
      <c r="K11" s="15"/>
      <c r="L11" s="15"/>
      <c r="M11" s="15"/>
      <c r="N11" s="15"/>
      <c r="O11" s="15"/>
      <c r="P11" s="15"/>
      <c r="Q11" s="15"/>
      <c r="R11" s="15"/>
      <c r="S11" s="34"/>
      <c r="T11" s="35"/>
      <c r="U11" s="35"/>
      <c r="V11" s="15"/>
      <c r="W11" s="34"/>
      <c r="X11" s="35"/>
      <c r="Y11" s="35"/>
      <c r="Z11" s="36"/>
    </row>
    <row r="12" spans="2:57" ht="18.75" customHeight="1" thickBot="1" x14ac:dyDescent="0.3">
      <c r="B12" s="37"/>
      <c r="C12" s="30"/>
      <c r="D12" s="30"/>
      <c r="E12" s="30"/>
      <c r="F12" s="30"/>
      <c r="G12" s="257" t="s">
        <v>102</v>
      </c>
      <c r="H12" s="260" t="s">
        <v>155</v>
      </c>
      <c r="I12" s="261"/>
      <c r="J12" s="261"/>
      <c r="K12" s="262"/>
      <c r="L12" s="260" t="s">
        <v>157</v>
      </c>
      <c r="M12" s="261"/>
      <c r="N12" s="261"/>
      <c r="O12" s="262"/>
      <c r="P12" s="260" t="s">
        <v>158</v>
      </c>
      <c r="Q12" s="261"/>
      <c r="R12" s="261"/>
      <c r="S12" s="262"/>
      <c r="T12" s="260" t="s">
        <v>159</v>
      </c>
      <c r="U12" s="261"/>
      <c r="V12" s="261"/>
      <c r="W12" s="262"/>
      <c r="X12" s="38"/>
      <c r="Y12" s="38"/>
      <c r="Z12" s="39"/>
    </row>
    <row r="13" spans="2:57" ht="18.75" customHeight="1" thickBot="1" x14ac:dyDescent="0.3">
      <c r="B13" s="37"/>
      <c r="C13" s="40"/>
      <c r="D13" s="40"/>
      <c r="E13" s="40"/>
      <c r="F13" s="40"/>
      <c r="G13" s="258"/>
      <c r="H13" s="41" t="s">
        <v>6</v>
      </c>
      <c r="I13" s="42" t="s">
        <v>156</v>
      </c>
      <c r="J13" s="42" t="s">
        <v>7</v>
      </c>
      <c r="K13" s="42" t="s">
        <v>156</v>
      </c>
      <c r="L13" s="41" t="s">
        <v>6</v>
      </c>
      <c r="M13" s="42" t="s">
        <v>156</v>
      </c>
      <c r="N13" s="42" t="s">
        <v>7</v>
      </c>
      <c r="O13" s="42" t="s">
        <v>156</v>
      </c>
      <c r="P13" s="41" t="s">
        <v>6</v>
      </c>
      <c r="Q13" s="42" t="s">
        <v>156</v>
      </c>
      <c r="R13" s="42" t="s">
        <v>7</v>
      </c>
      <c r="S13" s="42" t="s">
        <v>156</v>
      </c>
      <c r="T13" s="41" t="s">
        <v>6</v>
      </c>
      <c r="U13" s="42" t="s">
        <v>156</v>
      </c>
      <c r="V13" s="42" t="s">
        <v>7</v>
      </c>
      <c r="W13" s="42" t="s">
        <v>156</v>
      </c>
      <c r="X13" s="38"/>
      <c r="Y13" s="38"/>
      <c r="Z13" s="39"/>
      <c r="AC13" s="1">
        <v>32</v>
      </c>
      <c r="AD13" s="1">
        <v>33</v>
      </c>
      <c r="AE13" s="1">
        <v>34</v>
      </c>
      <c r="AF13" s="193"/>
      <c r="AG13" s="193"/>
    </row>
    <row r="14" spans="2:57" ht="18.95" customHeight="1" x14ac:dyDescent="0.25">
      <c r="B14" s="37"/>
      <c r="C14" s="43"/>
      <c r="D14" s="44"/>
      <c r="E14" s="45"/>
      <c r="F14" s="44"/>
      <c r="G14" s="258"/>
      <c r="H14" s="486">
        <f ca="1">RANDBETWEEN(28,35)</f>
        <v>34</v>
      </c>
      <c r="I14" s="487">
        <v>0.45833333333333331</v>
      </c>
      <c r="J14" s="488"/>
      <c r="K14" s="489"/>
      <c r="L14" s="486">
        <f ca="1">RANDBETWEEN(52,65)</f>
        <v>62</v>
      </c>
      <c r="M14" s="487">
        <v>0.45833333333333331</v>
      </c>
      <c r="N14" s="488"/>
      <c r="O14" s="489"/>
      <c r="P14" s="486">
        <f ca="1">RANDBETWEEN(35,45)</f>
        <v>39</v>
      </c>
      <c r="Q14" s="487">
        <v>0.45833333333333331</v>
      </c>
      <c r="R14" s="488"/>
      <c r="S14" s="489"/>
      <c r="T14" s="486">
        <f ca="1">RANDBETWEEN(20,22)</f>
        <v>20</v>
      </c>
      <c r="U14" s="487">
        <v>0.45833333333333331</v>
      </c>
      <c r="V14" s="488"/>
      <c r="W14" s="489"/>
      <c r="X14" s="38"/>
      <c r="Y14" s="38"/>
      <c r="Z14" s="39"/>
      <c r="AC14" s="1" t="s">
        <v>53</v>
      </c>
      <c r="AD14" s="1" t="s">
        <v>160</v>
      </c>
      <c r="AE14" s="1" t="s">
        <v>161</v>
      </c>
      <c r="AF14" s="193"/>
      <c r="AG14" s="193"/>
    </row>
    <row r="15" spans="2:57" ht="18.95" customHeight="1" x14ac:dyDescent="0.25">
      <c r="B15" s="37"/>
      <c r="C15" s="43"/>
      <c r="D15" s="44"/>
      <c r="E15" s="45"/>
      <c r="F15" s="44"/>
      <c r="G15" s="258"/>
      <c r="H15" s="490">
        <f ca="1">RANDBETWEEN(28,35)</f>
        <v>30</v>
      </c>
      <c r="I15" s="491">
        <v>0.66666666666666663</v>
      </c>
      <c r="J15" s="492"/>
      <c r="K15" s="493"/>
      <c r="L15" s="490">
        <f ca="1">RANDBETWEEN(52,65)</f>
        <v>63</v>
      </c>
      <c r="M15" s="491">
        <v>0.66666666666666663</v>
      </c>
      <c r="N15" s="492"/>
      <c r="O15" s="493"/>
      <c r="P15" s="490">
        <f ca="1">RANDBETWEEN(35,45)</f>
        <v>35</v>
      </c>
      <c r="Q15" s="491">
        <v>0.66666666666666663</v>
      </c>
      <c r="R15" s="492"/>
      <c r="S15" s="493"/>
      <c r="T15" s="490">
        <f ca="1">RANDBETWEEN(20,22)</f>
        <v>22</v>
      </c>
      <c r="U15" s="491">
        <v>0.66666666666666663</v>
      </c>
      <c r="V15" s="492"/>
      <c r="W15" s="493"/>
      <c r="X15" s="50"/>
      <c r="Y15" s="50"/>
      <c r="Z15" s="51"/>
      <c r="AC15" s="23">
        <f>VLOOKUP($AC$3,'data feed'!$A$3:$BD$62,AC13,0)</f>
        <v>2</v>
      </c>
      <c r="AD15" s="23">
        <f>VLOOKUP($AC$3,'data feed'!$A$3:$BD$62,AD13,0)</f>
        <v>8</v>
      </c>
      <c r="AE15" s="23">
        <f>VLOOKUP($AC$3,'data feed'!$A$3:$BD$62,AE13,0)</f>
        <v>24</v>
      </c>
      <c r="AF15" s="194"/>
      <c r="AG15" s="194"/>
    </row>
    <row r="16" spans="2:57" ht="18.95" customHeight="1" x14ac:dyDescent="0.25">
      <c r="B16" s="37"/>
      <c r="C16" s="43"/>
      <c r="D16" s="44"/>
      <c r="E16" s="45"/>
      <c r="F16" s="44"/>
      <c r="G16" s="258"/>
      <c r="H16" s="46"/>
      <c r="I16" s="47"/>
      <c r="J16" s="48"/>
      <c r="K16" s="49"/>
      <c r="L16" s="46"/>
      <c r="M16" s="47"/>
      <c r="N16" s="48"/>
      <c r="O16" s="47"/>
      <c r="P16" s="46"/>
      <c r="Q16" s="47"/>
      <c r="R16" s="48"/>
      <c r="S16" s="47"/>
      <c r="T16" s="46"/>
      <c r="U16" s="47"/>
      <c r="V16" s="48"/>
      <c r="W16" s="49"/>
      <c r="X16" s="50"/>
      <c r="Y16" s="50"/>
      <c r="Z16" s="51"/>
    </row>
    <row r="17" spans="2:48" ht="18.95" customHeight="1" thickBot="1" x14ac:dyDescent="0.3">
      <c r="B17" s="37"/>
      <c r="C17" s="43"/>
      <c r="D17" s="44"/>
      <c r="E17" s="45"/>
      <c r="F17" s="44"/>
      <c r="G17" s="258"/>
      <c r="H17" s="52"/>
      <c r="I17" s="53"/>
      <c r="J17" s="54"/>
      <c r="K17" s="55"/>
      <c r="L17" s="52"/>
      <c r="M17" s="56"/>
      <c r="N17" s="54"/>
      <c r="O17" s="57"/>
      <c r="P17" s="52"/>
      <c r="Q17" s="56"/>
      <c r="R17" s="54"/>
      <c r="S17" s="57"/>
      <c r="T17" s="52"/>
      <c r="U17" s="56"/>
      <c r="V17" s="54"/>
      <c r="W17" s="58"/>
      <c r="X17" s="50"/>
      <c r="Y17" s="50"/>
      <c r="Z17" s="51"/>
      <c r="AC17" s="1">
        <v>2</v>
      </c>
    </row>
    <row r="18" spans="2:48" ht="15.75" customHeight="1" thickBot="1" x14ac:dyDescent="0.3">
      <c r="B18" s="37"/>
      <c r="C18" s="50"/>
      <c r="D18" s="50"/>
      <c r="E18" s="50"/>
      <c r="F18" s="50"/>
      <c r="G18" s="259"/>
      <c r="H18" s="263" t="s">
        <v>8</v>
      </c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5"/>
      <c r="X18" s="50"/>
      <c r="Y18" s="50"/>
      <c r="Z18" s="51"/>
      <c r="AC18" s="1" t="s">
        <v>2</v>
      </c>
    </row>
    <row r="19" spans="2:48" ht="15.75" thickBot="1" x14ac:dyDescent="0.3">
      <c r="B19" s="282"/>
      <c r="C19" s="283"/>
      <c r="D19" s="283"/>
      <c r="E19" s="283"/>
      <c r="F19" s="283"/>
      <c r="G19" s="283"/>
      <c r="H19" s="283"/>
      <c r="I19" s="283"/>
      <c r="J19" s="283"/>
      <c r="K19" s="284"/>
      <c r="L19" s="284"/>
      <c r="M19" s="284"/>
      <c r="N19" s="284"/>
      <c r="O19" s="284"/>
      <c r="P19" s="284"/>
      <c r="Q19" s="284"/>
      <c r="R19" s="284"/>
      <c r="S19" s="30"/>
      <c r="T19" s="285"/>
      <c r="U19" s="285"/>
      <c r="V19" s="285"/>
      <c r="W19" s="285"/>
      <c r="X19" s="286"/>
      <c r="Y19" s="286"/>
      <c r="Z19" s="287"/>
      <c r="AC19" s="189">
        <f>VLOOKUP($AC$3,'data feed'!$A$3:$BD$62,AC17,0)</f>
        <v>40969</v>
      </c>
    </row>
    <row r="20" spans="2:48" ht="15.75" thickBot="1" x14ac:dyDescent="0.3">
      <c r="B20" s="257" t="s">
        <v>96</v>
      </c>
      <c r="C20" s="59"/>
      <c r="D20" s="290" t="s">
        <v>97</v>
      </c>
      <c r="E20" s="291"/>
      <c r="F20" s="291"/>
      <c r="G20" s="291"/>
      <c r="H20" s="291"/>
      <c r="I20" s="291"/>
      <c r="J20" s="291"/>
      <c r="K20" s="291"/>
      <c r="L20" s="291"/>
      <c r="M20" s="292"/>
      <c r="N20" s="33"/>
      <c r="O20" s="293" t="s">
        <v>98</v>
      </c>
      <c r="P20" s="294"/>
      <c r="Q20" s="294"/>
      <c r="R20" s="294"/>
      <c r="S20" s="294"/>
      <c r="T20" s="294"/>
      <c r="U20" s="60"/>
      <c r="V20" s="61"/>
      <c r="W20" s="61"/>
      <c r="X20" s="61"/>
      <c r="Y20" s="61"/>
      <c r="Z20" s="62"/>
    </row>
    <row r="21" spans="2:48" ht="16.5" thickBot="1" x14ac:dyDescent="0.3">
      <c r="B21" s="288"/>
      <c r="C21" s="63"/>
      <c r="D21" s="274" t="s">
        <v>92</v>
      </c>
      <c r="E21" s="275"/>
      <c r="F21" s="274" t="s">
        <v>54</v>
      </c>
      <c r="G21" s="275"/>
      <c r="H21" s="274" t="s">
        <v>93</v>
      </c>
      <c r="I21" s="275"/>
      <c r="J21" s="274" t="s">
        <v>94</v>
      </c>
      <c r="K21" s="275"/>
      <c r="L21" s="276" t="s">
        <v>95</v>
      </c>
      <c r="M21" s="277"/>
      <c r="N21" s="64"/>
      <c r="O21" s="274" t="s">
        <v>92</v>
      </c>
      <c r="P21" s="275"/>
      <c r="Q21" s="274" t="s">
        <v>99</v>
      </c>
      <c r="R21" s="275"/>
      <c r="S21" s="274" t="s">
        <v>77</v>
      </c>
      <c r="T21" s="278"/>
      <c r="U21" s="279" t="s">
        <v>100</v>
      </c>
      <c r="V21" s="280"/>
      <c r="W21" s="280"/>
      <c r="X21" s="280"/>
      <c r="Y21" s="280"/>
      <c r="Z21" s="281"/>
    </row>
    <row r="22" spans="2:48" ht="15" customHeight="1" x14ac:dyDescent="0.25">
      <c r="B22" s="288"/>
      <c r="C22" s="309" t="s">
        <v>9</v>
      </c>
      <c r="D22" s="301">
        <f>AE10</f>
        <v>90</v>
      </c>
      <c r="E22" s="303" t="s">
        <v>10</v>
      </c>
      <c r="F22" s="295">
        <f>AQ5</f>
        <v>4.4000000000000909</v>
      </c>
      <c r="G22" s="311" t="s">
        <v>11</v>
      </c>
      <c r="H22" s="295">
        <f>D22/F22</f>
        <v>20.45454545454503</v>
      </c>
      <c r="I22" s="299" t="s">
        <v>12</v>
      </c>
      <c r="J22" s="301">
        <f>AK5</f>
        <v>2700</v>
      </c>
      <c r="K22" s="303" t="s">
        <v>13</v>
      </c>
      <c r="L22" s="295">
        <f>+J22/D22</f>
        <v>30</v>
      </c>
      <c r="M22" s="303" t="s">
        <v>14</v>
      </c>
      <c r="N22" s="315" t="s">
        <v>9</v>
      </c>
      <c r="O22" s="301">
        <f>D22</f>
        <v>90</v>
      </c>
      <c r="P22" s="303" t="s">
        <v>10</v>
      </c>
      <c r="Q22" s="305">
        <f>AL5</f>
        <v>1</v>
      </c>
      <c r="R22" s="306"/>
      <c r="S22" s="295">
        <f>O22/Q22</f>
        <v>90</v>
      </c>
      <c r="T22" s="297" t="s">
        <v>15</v>
      </c>
      <c r="U22" s="477" t="s">
        <v>32</v>
      </c>
      <c r="V22" s="478"/>
      <c r="W22" s="478"/>
      <c r="X22" s="478"/>
      <c r="Y22" s="478"/>
      <c r="Z22" s="479"/>
      <c r="AC22" s="1">
        <v>3</v>
      </c>
    </row>
    <row r="23" spans="2:48" ht="16.5" customHeight="1" thickBot="1" x14ac:dyDescent="0.3">
      <c r="B23" s="288"/>
      <c r="C23" s="310"/>
      <c r="D23" s="302"/>
      <c r="E23" s="304"/>
      <c r="F23" s="296"/>
      <c r="G23" s="312"/>
      <c r="H23" s="296"/>
      <c r="I23" s="300"/>
      <c r="J23" s="302"/>
      <c r="K23" s="304"/>
      <c r="L23" s="296"/>
      <c r="M23" s="304"/>
      <c r="N23" s="316"/>
      <c r="O23" s="302"/>
      <c r="P23" s="304"/>
      <c r="Q23" s="307"/>
      <c r="R23" s="308"/>
      <c r="S23" s="296"/>
      <c r="T23" s="298"/>
      <c r="U23" s="279" t="s">
        <v>101</v>
      </c>
      <c r="V23" s="280"/>
      <c r="W23" s="280"/>
      <c r="X23" s="280"/>
      <c r="Y23" s="280"/>
      <c r="Z23" s="281"/>
      <c r="AC23" s="1" t="s">
        <v>34</v>
      </c>
    </row>
    <row r="24" spans="2:48" ht="15" customHeight="1" x14ac:dyDescent="0.25">
      <c r="B24" s="288"/>
      <c r="C24" s="317" t="s">
        <v>16</v>
      </c>
      <c r="D24" s="295">
        <f>AF10</f>
        <v>184</v>
      </c>
      <c r="E24" s="303" t="s">
        <v>10</v>
      </c>
      <c r="F24" s="295">
        <f>AR10</f>
        <v>12.400000000000091</v>
      </c>
      <c r="G24" s="311" t="s">
        <v>11</v>
      </c>
      <c r="H24" s="295">
        <f>D24/F24</f>
        <v>14.838709677419246</v>
      </c>
      <c r="I24" s="299" t="s">
        <v>12</v>
      </c>
      <c r="J24" s="295">
        <f>AM10</f>
        <v>6800</v>
      </c>
      <c r="K24" s="303" t="s">
        <v>13</v>
      </c>
      <c r="L24" s="295">
        <f>+J24/D24</f>
        <v>36.956521739130437</v>
      </c>
      <c r="M24" s="303" t="s">
        <v>14</v>
      </c>
      <c r="N24" s="324" t="s">
        <v>16</v>
      </c>
      <c r="O24" s="313">
        <f>D24</f>
        <v>184</v>
      </c>
      <c r="P24" s="303" t="s">
        <v>10</v>
      </c>
      <c r="Q24" s="305" t="s">
        <v>30</v>
      </c>
      <c r="R24" s="306"/>
      <c r="S24" s="295">
        <f>AP10</f>
        <v>61.333333333333336</v>
      </c>
      <c r="T24" s="319" t="s">
        <v>17</v>
      </c>
      <c r="U24" s="477" t="s">
        <v>33</v>
      </c>
      <c r="V24" s="478"/>
      <c r="W24" s="478"/>
      <c r="X24" s="478"/>
      <c r="Y24" s="478"/>
      <c r="Z24" s="479"/>
      <c r="AC24" s="198">
        <f>VLOOKUP($AC$3,'data feed'!$A$3:$BD$62,AC22,0)</f>
        <v>3.5</v>
      </c>
    </row>
    <row r="25" spans="2:48" ht="15.75" customHeight="1" thickBot="1" x14ac:dyDescent="0.3">
      <c r="B25" s="289"/>
      <c r="C25" s="318"/>
      <c r="D25" s="296"/>
      <c r="E25" s="304"/>
      <c r="F25" s="296"/>
      <c r="G25" s="312"/>
      <c r="H25" s="296"/>
      <c r="I25" s="300"/>
      <c r="J25" s="296"/>
      <c r="K25" s="304"/>
      <c r="L25" s="296"/>
      <c r="M25" s="304"/>
      <c r="N25" s="325"/>
      <c r="O25" s="314"/>
      <c r="P25" s="304"/>
      <c r="Q25" s="307"/>
      <c r="R25" s="308"/>
      <c r="S25" s="296"/>
      <c r="T25" s="320"/>
      <c r="U25" s="321"/>
      <c r="V25" s="322"/>
      <c r="W25" s="322"/>
      <c r="X25" s="322"/>
      <c r="Y25" s="322"/>
      <c r="Z25" s="323"/>
      <c r="AV25" s="476"/>
    </row>
    <row r="26" spans="2:48" ht="15.75" thickBot="1" x14ac:dyDescent="0.3">
      <c r="B26" s="205"/>
      <c r="C26" s="66"/>
      <c r="D26" s="66"/>
      <c r="E26" s="67"/>
      <c r="F26" s="68"/>
      <c r="G26" s="68"/>
      <c r="H26" s="67"/>
      <c r="I26" s="69"/>
      <c r="J26" s="69"/>
      <c r="K26" s="70"/>
      <c r="L26" s="70"/>
      <c r="M26" s="70"/>
      <c r="N26" s="70"/>
      <c r="O26" s="70"/>
      <c r="P26" s="70"/>
      <c r="Q26" s="71"/>
      <c r="R26" s="71"/>
      <c r="S26" s="15"/>
      <c r="T26" s="72"/>
      <c r="U26" s="72"/>
      <c r="V26" s="72"/>
      <c r="W26" s="72"/>
      <c r="X26" s="72"/>
      <c r="Y26" s="72"/>
      <c r="Z26" s="73"/>
    </row>
    <row r="27" spans="2:48" x14ac:dyDescent="0.25">
      <c r="B27" s="37"/>
      <c r="C27" s="15"/>
      <c r="D27" s="330" t="s">
        <v>112</v>
      </c>
      <c r="E27" s="331"/>
      <c r="F27" s="331"/>
      <c r="G27" s="332"/>
      <c r="H27" s="332"/>
      <c r="I27" s="333"/>
      <c r="J27" s="74"/>
      <c r="K27" s="75"/>
      <c r="L27" s="330" t="s">
        <v>112</v>
      </c>
      <c r="M27" s="331"/>
      <c r="N27" s="331"/>
      <c r="O27" s="332"/>
      <c r="P27" s="332"/>
      <c r="Q27" s="333"/>
      <c r="R27" s="76"/>
      <c r="S27" s="77"/>
      <c r="T27" s="330" t="s">
        <v>112</v>
      </c>
      <c r="U27" s="331"/>
      <c r="V27" s="331"/>
      <c r="W27" s="332"/>
      <c r="X27" s="332"/>
      <c r="Y27" s="333"/>
      <c r="Z27" s="51"/>
    </row>
    <row r="28" spans="2:48" ht="15.75" thickBot="1" x14ac:dyDescent="0.3">
      <c r="B28" s="33"/>
      <c r="C28" s="15"/>
      <c r="D28" s="326" t="s">
        <v>113</v>
      </c>
      <c r="E28" s="327"/>
      <c r="F28" s="327"/>
      <c r="G28" s="328"/>
      <c r="H28" s="328"/>
      <c r="I28" s="329"/>
      <c r="J28" s="78"/>
      <c r="K28" s="15"/>
      <c r="L28" s="326" t="s">
        <v>113</v>
      </c>
      <c r="M28" s="327"/>
      <c r="N28" s="327"/>
      <c r="O28" s="328"/>
      <c r="P28" s="328"/>
      <c r="Q28" s="329"/>
      <c r="R28" s="15"/>
      <c r="S28" s="15"/>
      <c r="T28" s="326" t="s">
        <v>113</v>
      </c>
      <c r="U28" s="327"/>
      <c r="V28" s="327"/>
      <c r="W28" s="328"/>
      <c r="X28" s="328"/>
      <c r="Y28" s="329"/>
      <c r="Z28" s="79"/>
    </row>
    <row r="29" spans="2:48" x14ac:dyDescent="0.25">
      <c r="B29" s="257" t="s">
        <v>115</v>
      </c>
      <c r="C29" s="80"/>
      <c r="D29" s="27"/>
      <c r="E29" s="27"/>
      <c r="F29" s="27"/>
      <c r="G29" s="27"/>
      <c r="H29" s="27"/>
      <c r="I29" s="27"/>
      <c r="J29" s="81"/>
      <c r="K29" s="80"/>
      <c r="L29" s="27"/>
      <c r="M29" s="27"/>
      <c r="N29" s="27"/>
      <c r="O29" s="27"/>
      <c r="P29" s="27"/>
      <c r="Q29" s="27"/>
      <c r="R29" s="82"/>
      <c r="S29" s="80"/>
      <c r="T29" s="27"/>
      <c r="U29" s="27"/>
      <c r="V29" s="27"/>
      <c r="W29" s="27"/>
      <c r="X29" s="27"/>
      <c r="Y29" s="27"/>
      <c r="Z29" s="81"/>
    </row>
    <row r="30" spans="2:48" ht="15" customHeight="1" x14ac:dyDescent="0.25">
      <c r="B30" s="258"/>
      <c r="C30" s="83"/>
      <c r="D30" s="76"/>
      <c r="E30" s="76"/>
      <c r="F30" s="76"/>
      <c r="G30" s="76"/>
      <c r="H30" s="76"/>
      <c r="I30" s="76"/>
      <c r="J30" s="84"/>
      <c r="K30" s="83"/>
      <c r="L30" s="76"/>
      <c r="M30" s="76"/>
      <c r="N30" s="76"/>
      <c r="O30" s="85"/>
      <c r="P30" s="85"/>
      <c r="Q30" s="86"/>
      <c r="R30" s="86"/>
      <c r="S30" s="87"/>
      <c r="T30" s="86"/>
      <c r="U30" s="86"/>
      <c r="V30" s="86"/>
      <c r="W30" s="86"/>
      <c r="X30" s="86"/>
      <c r="Y30" s="86"/>
      <c r="Z30" s="88"/>
    </row>
    <row r="31" spans="2:48" ht="15" customHeight="1" x14ac:dyDescent="0.25">
      <c r="B31" s="258"/>
      <c r="C31" s="89"/>
      <c r="D31" s="480" t="s">
        <v>114</v>
      </c>
      <c r="E31" s="480"/>
      <c r="F31" s="480"/>
      <c r="G31" s="480"/>
      <c r="H31" s="480"/>
      <c r="I31" s="480"/>
      <c r="J31" s="84"/>
      <c r="K31" s="83"/>
      <c r="L31" s="480" t="s">
        <v>114</v>
      </c>
      <c r="M31" s="480"/>
      <c r="N31" s="480"/>
      <c r="O31" s="480"/>
      <c r="P31" s="480"/>
      <c r="Q31" s="480"/>
      <c r="R31" s="86"/>
      <c r="S31" s="87"/>
      <c r="T31" s="480" t="s">
        <v>114</v>
      </c>
      <c r="U31" s="480"/>
      <c r="V31" s="480"/>
      <c r="W31" s="480"/>
      <c r="X31" s="480"/>
      <c r="Y31" s="480"/>
      <c r="Z31" s="88"/>
    </row>
    <row r="32" spans="2:48" x14ac:dyDescent="0.25">
      <c r="B32" s="258"/>
      <c r="C32" s="89"/>
      <c r="D32" s="480"/>
      <c r="E32" s="480"/>
      <c r="F32" s="480"/>
      <c r="G32" s="480"/>
      <c r="H32" s="480"/>
      <c r="I32" s="480"/>
      <c r="J32" s="84"/>
      <c r="K32" s="83"/>
      <c r="L32" s="480"/>
      <c r="M32" s="480"/>
      <c r="N32" s="480"/>
      <c r="O32" s="480"/>
      <c r="P32" s="480"/>
      <c r="Q32" s="480"/>
      <c r="R32" s="86"/>
      <c r="S32" s="87"/>
      <c r="T32" s="480"/>
      <c r="U32" s="480"/>
      <c r="V32" s="480"/>
      <c r="W32" s="480"/>
      <c r="X32" s="480"/>
      <c r="Y32" s="480"/>
      <c r="Z32" s="88"/>
    </row>
    <row r="33" spans="2:26" x14ac:dyDescent="0.25">
      <c r="B33" s="258"/>
      <c r="C33" s="89"/>
      <c r="D33" s="90"/>
      <c r="E33" s="90"/>
      <c r="F33" s="90"/>
      <c r="G33" s="90"/>
      <c r="H33" s="90"/>
      <c r="I33" s="76"/>
      <c r="J33" s="84"/>
      <c r="K33" s="83"/>
      <c r="L33" s="76"/>
      <c r="M33" s="76"/>
      <c r="N33" s="76"/>
      <c r="O33" s="76"/>
      <c r="P33" s="76"/>
      <c r="Q33" s="86"/>
      <c r="R33" s="86"/>
      <c r="S33" s="87"/>
      <c r="T33" s="86"/>
      <c r="U33" s="86"/>
      <c r="V33" s="86"/>
      <c r="W33" s="86"/>
      <c r="X33" s="86"/>
      <c r="Y33" s="86"/>
      <c r="Z33" s="88"/>
    </row>
    <row r="34" spans="2:26" ht="15.75" thickBot="1" x14ac:dyDescent="0.3">
      <c r="B34" s="259"/>
      <c r="C34" s="91"/>
      <c r="D34" s="18"/>
      <c r="E34" s="18"/>
      <c r="F34" s="18"/>
      <c r="G34" s="18"/>
      <c r="H34" s="18"/>
      <c r="I34" s="18"/>
      <c r="J34" s="92"/>
      <c r="K34" s="91"/>
      <c r="L34" s="18"/>
      <c r="M34" s="18"/>
      <c r="N34" s="18"/>
      <c r="O34" s="93"/>
      <c r="P34" s="93"/>
      <c r="Q34" s="93"/>
      <c r="R34" s="94"/>
      <c r="S34" s="95"/>
      <c r="T34" s="93"/>
      <c r="U34" s="93"/>
      <c r="V34" s="93"/>
      <c r="W34" s="93"/>
      <c r="X34" s="93"/>
      <c r="Y34" s="93"/>
      <c r="Z34" s="92"/>
    </row>
    <row r="35" spans="2:26" ht="15.75" thickBot="1" x14ac:dyDescent="0.3"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8"/>
    </row>
    <row r="36" spans="2:26" ht="24" customHeight="1" thickBot="1" x14ac:dyDescent="0.3">
      <c r="B36" s="257" t="s">
        <v>116</v>
      </c>
      <c r="C36" s="334" t="s">
        <v>18</v>
      </c>
      <c r="D36" s="335"/>
      <c r="E36" s="335"/>
      <c r="F36" s="335"/>
      <c r="G36" s="335"/>
      <c r="H36" s="335"/>
      <c r="I36" s="336"/>
      <c r="J36" s="340" t="s">
        <v>19</v>
      </c>
      <c r="K36" s="334" t="s">
        <v>20</v>
      </c>
      <c r="L36" s="342" t="s">
        <v>123</v>
      </c>
      <c r="M36" s="343"/>
      <c r="N36" s="376" t="s">
        <v>126</v>
      </c>
      <c r="O36" s="377"/>
      <c r="P36" s="378" t="s">
        <v>129</v>
      </c>
      <c r="Q36" s="379"/>
      <c r="R36" s="355" t="s">
        <v>21</v>
      </c>
      <c r="S36" s="356"/>
      <c r="T36" s="257" t="s">
        <v>119</v>
      </c>
      <c r="U36" s="444" t="s">
        <v>122</v>
      </c>
      <c r="V36" s="445"/>
      <c r="W36" s="445"/>
      <c r="X36" s="445"/>
      <c r="Y36" s="445"/>
      <c r="Z36" s="446"/>
    </row>
    <row r="37" spans="2:26" ht="19.5" customHeight="1" thickBot="1" x14ac:dyDescent="0.3">
      <c r="B37" s="258"/>
      <c r="C37" s="337"/>
      <c r="D37" s="338"/>
      <c r="E37" s="338"/>
      <c r="F37" s="338"/>
      <c r="G37" s="338"/>
      <c r="H37" s="338"/>
      <c r="I37" s="339"/>
      <c r="J37" s="341"/>
      <c r="K37" s="337"/>
      <c r="L37" s="99" t="s">
        <v>124</v>
      </c>
      <c r="M37" s="100" t="s">
        <v>125</v>
      </c>
      <c r="N37" s="101" t="s">
        <v>128</v>
      </c>
      <c r="O37" s="102" t="s">
        <v>127</v>
      </c>
      <c r="P37" s="101" t="s">
        <v>128</v>
      </c>
      <c r="Q37" s="102" t="s">
        <v>130</v>
      </c>
      <c r="R37" s="357"/>
      <c r="S37" s="358"/>
      <c r="T37" s="258"/>
      <c r="U37" s="438" t="s">
        <v>36</v>
      </c>
      <c r="V37" s="439"/>
      <c r="W37" s="447" t="str">
        <f>AW5</f>
        <v>SIKA SERIE 400 PART A 1310-766874 PART B 1310-766635</v>
      </c>
      <c r="X37" s="448"/>
      <c r="Y37" s="448"/>
      <c r="Z37" s="449"/>
    </row>
    <row r="38" spans="2:26" ht="23.25" customHeight="1" x14ac:dyDescent="0.25">
      <c r="B38" s="258"/>
      <c r="C38" s="344" t="s">
        <v>117</v>
      </c>
      <c r="D38" s="345"/>
      <c r="E38" s="345"/>
      <c r="F38" s="345"/>
      <c r="G38" s="345"/>
      <c r="H38" s="345"/>
      <c r="I38" s="346"/>
      <c r="J38" s="103" t="s">
        <v>118</v>
      </c>
      <c r="K38" s="104">
        <v>1</v>
      </c>
      <c r="L38" s="105">
        <f>AO5</f>
        <v>2620</v>
      </c>
      <c r="M38" s="106">
        <f>AP5</f>
        <v>2624.4</v>
      </c>
      <c r="N38" s="107">
        <f>AQ5</f>
        <v>4.4000000000000909</v>
      </c>
      <c r="O38" s="108">
        <f>AR10</f>
        <v>12.400000000000091</v>
      </c>
      <c r="P38" s="109">
        <f>AU5</f>
        <v>20</v>
      </c>
      <c r="Q38" s="110">
        <f>AT10</f>
        <v>60</v>
      </c>
      <c r="R38" s="365">
        <f>Q38/O38</f>
        <v>4.8387096774193195</v>
      </c>
      <c r="S38" s="366"/>
      <c r="T38" s="258"/>
      <c r="U38" s="440"/>
      <c r="V38" s="441"/>
      <c r="W38" s="450"/>
      <c r="X38" s="451"/>
      <c r="Y38" s="451"/>
      <c r="Z38" s="452"/>
    </row>
    <row r="39" spans="2:26" ht="23.25" customHeight="1" x14ac:dyDescent="0.25">
      <c r="B39" s="258"/>
      <c r="C39" s="347" t="s">
        <v>163</v>
      </c>
      <c r="D39" s="348"/>
      <c r="E39" s="348"/>
      <c r="F39" s="348"/>
      <c r="G39" s="348"/>
      <c r="H39" s="348"/>
      <c r="I39" s="349"/>
      <c r="J39" s="111" t="s">
        <v>118</v>
      </c>
      <c r="K39" s="115">
        <v>1</v>
      </c>
      <c r="L39" s="112"/>
      <c r="M39" s="113"/>
      <c r="N39" s="112"/>
      <c r="O39" s="114"/>
      <c r="P39" s="112"/>
      <c r="Q39" s="113"/>
      <c r="R39" s="365"/>
      <c r="S39" s="366"/>
      <c r="T39" s="258"/>
      <c r="U39" s="440" t="s">
        <v>120</v>
      </c>
      <c r="V39" s="441"/>
      <c r="W39" s="453" t="str">
        <f>AX5</f>
        <v>NO</v>
      </c>
      <c r="X39" s="454"/>
      <c r="Y39" s="454"/>
      <c r="Z39" s="455"/>
    </row>
    <row r="40" spans="2:26" x14ac:dyDescent="0.25">
      <c r="B40" s="258"/>
      <c r="C40" s="347"/>
      <c r="D40" s="348"/>
      <c r="E40" s="348"/>
      <c r="F40" s="348"/>
      <c r="G40" s="348"/>
      <c r="H40" s="348"/>
      <c r="I40" s="349"/>
      <c r="J40" s="111"/>
      <c r="K40" s="115"/>
      <c r="L40" s="112"/>
      <c r="M40" s="113"/>
      <c r="N40" s="112"/>
      <c r="O40" s="114"/>
      <c r="P40" s="112"/>
      <c r="Q40" s="113"/>
      <c r="R40" s="367"/>
      <c r="S40" s="368"/>
      <c r="T40" s="258"/>
      <c r="U40" s="440"/>
      <c r="V40" s="441"/>
      <c r="W40" s="450"/>
      <c r="X40" s="451"/>
      <c r="Y40" s="451"/>
      <c r="Z40" s="452"/>
    </row>
    <row r="41" spans="2:26" ht="24.75" customHeight="1" thickBot="1" x14ac:dyDescent="0.3">
      <c r="B41" s="258"/>
      <c r="C41" s="347"/>
      <c r="D41" s="348"/>
      <c r="E41" s="348"/>
      <c r="F41" s="348"/>
      <c r="G41" s="348"/>
      <c r="H41" s="348"/>
      <c r="I41" s="349"/>
      <c r="J41" s="111"/>
      <c r="K41" s="115"/>
      <c r="L41" s="116"/>
      <c r="M41" s="117"/>
      <c r="N41" s="116"/>
      <c r="O41" s="117"/>
      <c r="P41" s="116"/>
      <c r="Q41" s="117"/>
      <c r="R41" s="369"/>
      <c r="S41" s="370"/>
      <c r="T41" s="258"/>
      <c r="U41" s="440" t="s">
        <v>121</v>
      </c>
      <c r="V41" s="441"/>
      <c r="W41" s="453" t="str">
        <f>AY5</f>
        <v>NO</v>
      </c>
      <c r="X41" s="454"/>
      <c r="Y41" s="454"/>
      <c r="Z41" s="455"/>
    </row>
    <row r="42" spans="2:26" ht="15.75" thickBot="1" x14ac:dyDescent="0.3">
      <c r="B42" s="258"/>
      <c r="C42" s="347"/>
      <c r="D42" s="348"/>
      <c r="E42" s="348"/>
      <c r="F42" s="348"/>
      <c r="G42" s="348"/>
      <c r="H42" s="348"/>
      <c r="I42" s="349"/>
      <c r="J42" s="111"/>
      <c r="K42" s="115"/>
      <c r="L42" s="350" t="s">
        <v>131</v>
      </c>
      <c r="M42" s="351"/>
      <c r="N42" s="118"/>
      <c r="O42" s="118"/>
      <c r="P42" s="78"/>
      <c r="Q42" s="119"/>
      <c r="R42" s="15"/>
      <c r="S42" s="15"/>
      <c r="T42" s="259"/>
      <c r="U42" s="442"/>
      <c r="V42" s="443"/>
      <c r="W42" s="456"/>
      <c r="X42" s="457"/>
      <c r="Y42" s="457"/>
      <c r="Z42" s="458"/>
    </row>
    <row r="43" spans="2:26" ht="15.75" customHeight="1" thickBot="1" x14ac:dyDescent="0.3">
      <c r="B43" s="258"/>
      <c r="C43" s="352"/>
      <c r="D43" s="353"/>
      <c r="E43" s="353"/>
      <c r="F43" s="353"/>
      <c r="G43" s="353"/>
      <c r="H43" s="353"/>
      <c r="I43" s="354"/>
      <c r="J43" s="120"/>
      <c r="K43" s="121"/>
      <c r="L43" s="122" t="s">
        <v>128</v>
      </c>
      <c r="M43" s="123" t="s">
        <v>127</v>
      </c>
      <c r="N43" s="202"/>
      <c r="O43" s="125"/>
      <c r="P43" s="126"/>
      <c r="Q43" s="126"/>
      <c r="R43" s="126"/>
      <c r="S43" s="127"/>
      <c r="T43" s="15"/>
      <c r="U43" s="128"/>
      <c r="V43" s="257" t="s">
        <v>132</v>
      </c>
      <c r="W43" s="371" t="s">
        <v>133</v>
      </c>
      <c r="X43" s="372"/>
      <c r="Y43" s="129" t="s">
        <v>128</v>
      </c>
      <c r="Z43" s="130" t="s">
        <v>130</v>
      </c>
    </row>
    <row r="44" spans="2:26" ht="18.75" customHeight="1" x14ac:dyDescent="0.25">
      <c r="B44" s="258"/>
      <c r="C44" s="344" t="s">
        <v>141</v>
      </c>
      <c r="D44" s="345"/>
      <c r="E44" s="345"/>
      <c r="F44" s="345"/>
      <c r="G44" s="345"/>
      <c r="H44" s="345"/>
      <c r="I44" s="346"/>
      <c r="J44" s="103"/>
      <c r="K44" s="104"/>
      <c r="L44" s="131">
        <f>AM5</f>
        <v>0</v>
      </c>
      <c r="M44" s="132">
        <f>AQ10</f>
        <v>0</v>
      </c>
      <c r="N44" s="133"/>
      <c r="O44" s="125"/>
      <c r="P44" s="134"/>
      <c r="Q44" s="134"/>
      <c r="R44" s="134"/>
      <c r="S44" s="134"/>
      <c r="T44" s="15"/>
      <c r="U44" s="128"/>
      <c r="V44" s="258"/>
      <c r="W44" s="355" t="s">
        <v>134</v>
      </c>
      <c r="X44" s="373"/>
      <c r="Y44" s="362">
        <f>AZ5</f>
        <v>4</v>
      </c>
      <c r="Z44" s="380">
        <f>AV10</f>
        <v>4</v>
      </c>
    </row>
    <row r="45" spans="2:26" ht="15.75" thickBot="1" x14ac:dyDescent="0.3">
      <c r="B45" s="258"/>
      <c r="C45" s="135"/>
      <c r="D45" s="136"/>
      <c r="E45" s="136"/>
      <c r="F45" s="136"/>
      <c r="G45" s="136"/>
      <c r="H45" s="136"/>
      <c r="I45" s="137"/>
      <c r="J45" s="138"/>
      <c r="K45" s="139"/>
      <c r="L45" s="140"/>
      <c r="M45" s="141"/>
      <c r="N45" s="133"/>
      <c r="O45" s="125"/>
      <c r="P45" s="202"/>
      <c r="Q45" s="202"/>
      <c r="R45" s="202"/>
      <c r="S45" s="202"/>
      <c r="T45" s="15"/>
      <c r="U45" s="128"/>
      <c r="V45" s="258"/>
      <c r="W45" s="374"/>
      <c r="X45" s="375"/>
      <c r="Y45" s="363"/>
      <c r="Z45" s="381"/>
    </row>
    <row r="46" spans="2:26" ht="24" customHeight="1" thickBot="1" x14ac:dyDescent="0.3">
      <c r="B46" s="37"/>
      <c r="C46" s="142"/>
      <c r="D46" s="142"/>
      <c r="E46" s="142"/>
      <c r="F46" s="142"/>
      <c r="G46" s="142"/>
      <c r="H46" s="142"/>
      <c r="I46" s="142"/>
      <c r="J46" s="143"/>
      <c r="K46" s="144"/>
      <c r="L46" s="15"/>
      <c r="M46" s="145"/>
      <c r="N46" s="146"/>
      <c r="O46" s="147"/>
      <c r="P46" s="148"/>
      <c r="Q46" s="149"/>
      <c r="R46" s="15"/>
      <c r="S46" s="145"/>
      <c r="T46" s="145"/>
      <c r="U46" s="202"/>
      <c r="V46" s="258"/>
      <c r="W46" s="382" t="s">
        <v>137</v>
      </c>
      <c r="X46" s="383"/>
      <c r="Y46" s="384">
        <f>BA5</f>
        <v>0</v>
      </c>
      <c r="Z46" s="385">
        <f>AW10</f>
        <v>0</v>
      </c>
    </row>
    <row r="47" spans="2:26" ht="15.75" customHeight="1" thickBot="1" x14ac:dyDescent="0.3">
      <c r="B47" s="257" t="s">
        <v>138</v>
      </c>
      <c r="C47" s="150" t="s">
        <v>22</v>
      </c>
      <c r="D47" s="386" t="s">
        <v>36</v>
      </c>
      <c r="E47" s="386"/>
      <c r="F47" s="386"/>
      <c r="G47" s="386"/>
      <c r="H47" s="387"/>
      <c r="I47" s="150" t="s">
        <v>22</v>
      </c>
      <c r="J47" s="386"/>
      <c r="K47" s="386"/>
      <c r="L47" s="386"/>
      <c r="M47" s="386"/>
      <c r="N47" s="387"/>
      <c r="O47" s="150" t="s">
        <v>22</v>
      </c>
      <c r="P47" s="386"/>
      <c r="Q47" s="386"/>
      <c r="R47" s="386"/>
      <c r="S47" s="386"/>
      <c r="T47" s="387"/>
      <c r="U47" s="145"/>
      <c r="V47" s="258"/>
      <c r="W47" s="374"/>
      <c r="X47" s="375"/>
      <c r="Y47" s="363"/>
      <c r="Z47" s="381"/>
    </row>
    <row r="48" spans="2:26" ht="15.75" customHeight="1" thickBot="1" x14ac:dyDescent="0.3">
      <c r="B48" s="258"/>
      <c r="C48" s="151" t="s">
        <v>23</v>
      </c>
      <c r="D48" s="152" t="s">
        <v>24</v>
      </c>
      <c r="E48" s="152" t="s">
        <v>25</v>
      </c>
      <c r="F48" s="152" t="s">
        <v>26</v>
      </c>
      <c r="G48" s="152" t="s">
        <v>27</v>
      </c>
      <c r="H48" s="201" t="s">
        <v>154</v>
      </c>
      <c r="I48" s="151" t="s">
        <v>23</v>
      </c>
      <c r="J48" s="152" t="s">
        <v>24</v>
      </c>
      <c r="K48" s="152" t="s">
        <v>25</v>
      </c>
      <c r="L48" s="152" t="s">
        <v>26</v>
      </c>
      <c r="M48" s="152" t="s">
        <v>27</v>
      </c>
      <c r="N48" s="201" t="s">
        <v>154</v>
      </c>
      <c r="O48" s="151" t="s">
        <v>23</v>
      </c>
      <c r="P48" s="152" t="s">
        <v>24</v>
      </c>
      <c r="Q48" s="152" t="s">
        <v>25</v>
      </c>
      <c r="R48" s="152" t="s">
        <v>26</v>
      </c>
      <c r="S48" s="152" t="s">
        <v>27</v>
      </c>
      <c r="T48" s="201" t="s">
        <v>154</v>
      </c>
      <c r="U48" s="154"/>
      <c r="V48" s="258"/>
      <c r="W48" s="382" t="s">
        <v>164</v>
      </c>
      <c r="X48" s="383"/>
      <c r="Y48" s="384">
        <f>BB5</f>
        <v>0</v>
      </c>
      <c r="Z48" s="385">
        <f>AY10</f>
        <v>0</v>
      </c>
    </row>
    <row r="49" spans="2:26" ht="15" customHeight="1" x14ac:dyDescent="0.25">
      <c r="B49" s="258"/>
      <c r="C49" s="494"/>
      <c r="D49" s="495"/>
      <c r="E49" s="495"/>
      <c r="F49" s="495"/>
      <c r="G49" s="496"/>
      <c r="H49" s="395" t="e">
        <f>AVERAGE(C49:G53)</f>
        <v>#DIV/0!</v>
      </c>
      <c r="I49" s="494"/>
      <c r="J49" s="495"/>
      <c r="K49" s="495"/>
      <c r="L49" s="495"/>
      <c r="M49" s="496"/>
      <c r="N49" s="395" t="e">
        <f>AVERAGE(I49:M53)</f>
        <v>#DIV/0!</v>
      </c>
      <c r="O49" s="494"/>
      <c r="P49" s="495"/>
      <c r="Q49" s="495"/>
      <c r="R49" s="495"/>
      <c r="S49" s="496"/>
      <c r="T49" s="395" t="e">
        <f>AVERAGE(O49:S53)</f>
        <v>#DIV/0!</v>
      </c>
      <c r="U49" s="154"/>
      <c r="V49" s="258"/>
      <c r="W49" s="388"/>
      <c r="X49" s="389"/>
      <c r="Y49" s="391"/>
      <c r="Z49" s="393"/>
    </row>
    <row r="50" spans="2:26" ht="15" customHeight="1" thickBot="1" x14ac:dyDescent="0.3">
      <c r="B50" s="258"/>
      <c r="C50" s="497"/>
      <c r="D50" s="498"/>
      <c r="E50" s="498"/>
      <c r="F50" s="498"/>
      <c r="G50" s="499"/>
      <c r="H50" s="396"/>
      <c r="I50" s="497"/>
      <c r="J50" s="498"/>
      <c r="K50" s="498"/>
      <c r="L50" s="498"/>
      <c r="M50" s="499"/>
      <c r="N50" s="396"/>
      <c r="O50" s="497"/>
      <c r="P50" s="498"/>
      <c r="Q50" s="498"/>
      <c r="R50" s="498"/>
      <c r="S50" s="499"/>
      <c r="T50" s="396"/>
      <c r="U50" s="154"/>
      <c r="V50" s="259"/>
      <c r="W50" s="357"/>
      <c r="X50" s="390"/>
      <c r="Y50" s="392"/>
      <c r="Z50" s="394"/>
    </row>
    <row r="51" spans="2:26" ht="15" customHeight="1" x14ac:dyDescent="0.25">
      <c r="B51" s="258"/>
      <c r="C51" s="497"/>
      <c r="D51" s="498"/>
      <c r="E51" s="498"/>
      <c r="F51" s="498"/>
      <c r="G51" s="499"/>
      <c r="H51" s="396"/>
      <c r="I51" s="497"/>
      <c r="J51" s="498"/>
      <c r="K51" s="498"/>
      <c r="L51" s="498"/>
      <c r="M51" s="499"/>
      <c r="N51" s="396"/>
      <c r="O51" s="497"/>
      <c r="P51" s="498"/>
      <c r="Q51" s="498"/>
      <c r="R51" s="498"/>
      <c r="S51" s="499"/>
      <c r="T51" s="396"/>
      <c r="U51" s="155"/>
      <c r="V51" s="125"/>
      <c r="W51" s="156"/>
      <c r="X51" s="156"/>
      <c r="Y51" s="157"/>
      <c r="Z51" s="158"/>
    </row>
    <row r="52" spans="2:26" ht="15" customHeight="1" x14ac:dyDescent="0.25">
      <c r="B52" s="258"/>
      <c r="C52" s="497"/>
      <c r="D52" s="498"/>
      <c r="E52" s="498"/>
      <c r="F52" s="498"/>
      <c r="G52" s="499"/>
      <c r="H52" s="396"/>
      <c r="I52" s="497"/>
      <c r="J52" s="498"/>
      <c r="K52" s="498"/>
      <c r="L52" s="498"/>
      <c r="M52" s="499"/>
      <c r="N52" s="396"/>
      <c r="O52" s="497"/>
      <c r="P52" s="498"/>
      <c r="Q52" s="498"/>
      <c r="R52" s="498"/>
      <c r="S52" s="499"/>
      <c r="T52" s="396"/>
      <c r="U52" s="155"/>
      <c r="V52" s="125"/>
      <c r="W52" s="50"/>
      <c r="X52" s="50"/>
      <c r="Y52" s="159"/>
      <c r="Z52" s="160"/>
    </row>
    <row r="53" spans="2:26" ht="15.75" customHeight="1" thickBot="1" x14ac:dyDescent="0.3">
      <c r="B53" s="258"/>
      <c r="C53" s="500"/>
      <c r="D53" s="501"/>
      <c r="E53" s="501"/>
      <c r="F53" s="501"/>
      <c r="G53" s="502"/>
      <c r="H53" s="396"/>
      <c r="I53" s="500"/>
      <c r="J53" s="501"/>
      <c r="K53" s="501"/>
      <c r="L53" s="501"/>
      <c r="M53" s="502"/>
      <c r="N53" s="396"/>
      <c r="O53" s="500"/>
      <c r="P53" s="501"/>
      <c r="Q53" s="501"/>
      <c r="R53" s="501"/>
      <c r="S53" s="502"/>
      <c r="T53" s="396"/>
      <c r="U53" s="155"/>
      <c r="V53" s="125"/>
      <c r="W53" s="50"/>
      <c r="X53" s="50"/>
      <c r="Y53" s="159"/>
      <c r="Z53" s="160"/>
    </row>
    <row r="54" spans="2:26" ht="15.75" customHeight="1" thickBot="1" x14ac:dyDescent="0.3">
      <c r="B54" s="259"/>
      <c r="C54" s="161" t="e">
        <f>AVERAGE(C49:C51)</f>
        <v>#DIV/0!</v>
      </c>
      <c r="D54" s="161" t="e">
        <f t="shared" ref="D54:G54" si="0">AVERAGE(D49:D51)</f>
        <v>#DIV/0!</v>
      </c>
      <c r="E54" s="161" t="e">
        <f t="shared" si="0"/>
        <v>#DIV/0!</v>
      </c>
      <c r="F54" s="161" t="e">
        <f t="shared" si="0"/>
        <v>#DIV/0!</v>
      </c>
      <c r="G54" s="161" t="e">
        <f t="shared" si="0"/>
        <v>#DIV/0!</v>
      </c>
      <c r="H54" s="397"/>
      <c r="I54" s="161" t="e">
        <f>AVERAGE(I49:I51)</f>
        <v>#DIV/0!</v>
      </c>
      <c r="J54" s="161" t="e">
        <f t="shared" ref="J54:M54" si="1">AVERAGE(J49:J51)</f>
        <v>#DIV/0!</v>
      </c>
      <c r="K54" s="161" t="e">
        <f t="shared" si="1"/>
        <v>#DIV/0!</v>
      </c>
      <c r="L54" s="161" t="e">
        <f t="shared" si="1"/>
        <v>#DIV/0!</v>
      </c>
      <c r="M54" s="161" t="e">
        <f t="shared" si="1"/>
        <v>#DIV/0!</v>
      </c>
      <c r="N54" s="397"/>
      <c r="O54" s="161" t="e">
        <f>AVERAGE(O49:O51)</f>
        <v>#DIV/0!</v>
      </c>
      <c r="P54" s="161" t="e">
        <f t="shared" ref="P54:S54" si="2">AVERAGE(P49:P51)</f>
        <v>#DIV/0!</v>
      </c>
      <c r="Q54" s="161" t="e">
        <f t="shared" si="2"/>
        <v>#DIV/0!</v>
      </c>
      <c r="R54" s="161" t="e">
        <f t="shared" si="2"/>
        <v>#DIV/0!</v>
      </c>
      <c r="S54" s="161" t="e">
        <f t="shared" si="2"/>
        <v>#DIV/0!</v>
      </c>
      <c r="T54" s="397"/>
      <c r="U54" s="155"/>
      <c r="V54" s="125"/>
      <c r="W54" s="50"/>
      <c r="X54" s="50"/>
      <c r="Y54" s="159"/>
      <c r="Z54" s="160"/>
    </row>
    <row r="55" spans="2:26" x14ac:dyDescent="0.25">
      <c r="B55" s="257" t="s">
        <v>142</v>
      </c>
      <c r="C55" s="162"/>
      <c r="D55" s="163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5"/>
    </row>
    <row r="56" spans="2:26" x14ac:dyDescent="0.25">
      <c r="B56" s="258"/>
      <c r="C56" s="205"/>
      <c r="D56" s="166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8"/>
    </row>
    <row r="57" spans="2:26" x14ac:dyDescent="0.25">
      <c r="B57" s="258"/>
      <c r="C57" s="205"/>
      <c r="D57" s="166"/>
      <c r="E57" s="167"/>
      <c r="F57" s="167"/>
      <c r="G57" s="167"/>
      <c r="H57" s="169"/>
      <c r="I57" s="169"/>
      <c r="J57" s="167"/>
      <c r="K57" s="169"/>
      <c r="L57" s="167"/>
      <c r="M57" s="169"/>
      <c r="N57" s="169"/>
      <c r="O57" s="167"/>
      <c r="P57" s="169"/>
      <c r="Q57" s="167"/>
      <c r="R57" s="170"/>
      <c r="S57" s="170"/>
      <c r="T57" s="170"/>
      <c r="U57" s="170"/>
      <c r="V57" s="170"/>
      <c r="W57" s="167"/>
      <c r="X57" s="167"/>
      <c r="Y57" s="167"/>
      <c r="Z57" s="168"/>
    </row>
    <row r="58" spans="2:26" x14ac:dyDescent="0.25">
      <c r="B58" s="258"/>
      <c r="C58" s="359"/>
      <c r="D58" s="360"/>
      <c r="E58" s="360"/>
      <c r="F58" s="360"/>
      <c r="G58" s="170"/>
      <c r="H58" s="361" t="s">
        <v>139</v>
      </c>
      <c r="I58" s="361"/>
      <c r="J58" s="361"/>
      <c r="K58" s="361"/>
      <c r="L58" s="170"/>
      <c r="M58" s="361" t="s">
        <v>140</v>
      </c>
      <c r="N58" s="361"/>
      <c r="O58" s="361"/>
      <c r="P58" s="361"/>
      <c r="Q58" s="170"/>
      <c r="R58" s="360"/>
      <c r="S58" s="360"/>
      <c r="T58" s="360"/>
      <c r="U58" s="360"/>
      <c r="V58" s="170"/>
      <c r="W58" s="360"/>
      <c r="X58" s="360"/>
      <c r="Y58" s="360"/>
      <c r="Z58" s="364"/>
    </row>
    <row r="59" spans="2:26" x14ac:dyDescent="0.25">
      <c r="B59" s="258"/>
      <c r="C59" s="359"/>
      <c r="D59" s="360"/>
      <c r="E59" s="360"/>
      <c r="F59" s="360"/>
      <c r="G59" s="170"/>
      <c r="H59" s="360"/>
      <c r="I59" s="360"/>
      <c r="J59" s="360"/>
      <c r="K59" s="360"/>
      <c r="L59" s="170"/>
      <c r="M59" s="360"/>
      <c r="N59" s="360"/>
      <c r="O59" s="360"/>
      <c r="P59" s="360"/>
      <c r="Q59" s="170"/>
      <c r="R59" s="360"/>
      <c r="S59" s="360"/>
      <c r="T59" s="360"/>
      <c r="U59" s="360"/>
      <c r="V59" s="170"/>
      <c r="W59" s="360"/>
      <c r="X59" s="360"/>
      <c r="Y59" s="360"/>
      <c r="Z59" s="364"/>
    </row>
    <row r="60" spans="2:26" ht="15.75" thickBot="1" x14ac:dyDescent="0.3">
      <c r="B60" s="259"/>
      <c r="C60" s="206"/>
      <c r="D60" s="172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67"/>
      <c r="Z60" s="174"/>
    </row>
    <row r="61" spans="2:26" ht="18.75" thickBot="1" x14ac:dyDescent="0.3">
      <c r="B61" s="17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20" t="s">
        <v>152</v>
      </c>
      <c r="Z61" s="176"/>
    </row>
    <row r="62" spans="2:26" ht="15.75" thickBot="1" x14ac:dyDescent="0.3">
      <c r="B62" s="257" t="s">
        <v>153</v>
      </c>
      <c r="C62" s="413" t="s">
        <v>28</v>
      </c>
      <c r="D62" s="414"/>
      <c r="E62" s="177"/>
      <c r="F62" s="177"/>
      <c r="G62" s="405" t="s">
        <v>36</v>
      </c>
      <c r="H62" s="406"/>
      <c r="I62" s="406"/>
      <c r="J62" s="407"/>
      <c r="K62" s="405" t="s">
        <v>148</v>
      </c>
      <c r="L62" s="406"/>
      <c r="M62" s="406"/>
      <c r="N62" s="408"/>
      <c r="O62" s="409" t="s">
        <v>149</v>
      </c>
      <c r="P62" s="410"/>
      <c r="Q62" s="410"/>
      <c r="R62" s="411"/>
      <c r="S62" s="398"/>
      <c r="T62" s="398"/>
      <c r="U62" s="398"/>
      <c r="V62" s="398"/>
      <c r="W62" s="398"/>
      <c r="X62" s="398"/>
      <c r="Y62" s="398"/>
      <c r="Z62" s="399"/>
    </row>
    <row r="63" spans="2:26" ht="15.75" thickBot="1" x14ac:dyDescent="0.3">
      <c r="B63" s="258"/>
      <c r="C63" s="415"/>
      <c r="D63" s="416"/>
      <c r="E63" s="400"/>
      <c r="F63" s="400"/>
      <c r="G63" s="401" t="s">
        <v>128</v>
      </c>
      <c r="H63" s="402"/>
      <c r="I63" s="402" t="s">
        <v>147</v>
      </c>
      <c r="J63" s="403"/>
      <c r="K63" s="401" t="s">
        <v>128</v>
      </c>
      <c r="L63" s="402"/>
      <c r="M63" s="402" t="s">
        <v>147</v>
      </c>
      <c r="N63" s="403"/>
      <c r="O63" s="401" t="s">
        <v>128</v>
      </c>
      <c r="P63" s="402"/>
      <c r="Q63" s="402" t="s">
        <v>147</v>
      </c>
      <c r="R63" s="403"/>
      <c r="S63" s="404"/>
      <c r="T63" s="404"/>
      <c r="U63" s="404"/>
      <c r="V63" s="404"/>
      <c r="W63" s="404"/>
      <c r="X63" s="404"/>
      <c r="Y63" s="404"/>
      <c r="Z63" s="412"/>
    </row>
    <row r="64" spans="2:26" ht="12.95" customHeight="1" x14ac:dyDescent="0.25">
      <c r="B64" s="258"/>
      <c r="C64" s="413" t="s">
        <v>97</v>
      </c>
      <c r="D64" s="414"/>
      <c r="E64" s="417" t="s">
        <v>145</v>
      </c>
      <c r="F64" s="418"/>
      <c r="G64" s="251">
        <f>AC5</f>
        <v>90</v>
      </c>
      <c r="H64" s="252"/>
      <c r="I64" s="253">
        <f>AC10</f>
        <v>184</v>
      </c>
      <c r="J64" s="254"/>
      <c r="K64" s="251">
        <f>AD5</f>
        <v>0</v>
      </c>
      <c r="L64" s="252"/>
      <c r="M64" s="421">
        <f>AD10</f>
        <v>0</v>
      </c>
      <c r="N64" s="422"/>
      <c r="O64" s="512">
        <f>G64+K64</f>
        <v>90</v>
      </c>
      <c r="P64" s="423"/>
      <c r="Q64" s="423">
        <f>I64+M64</f>
        <v>184</v>
      </c>
      <c r="R64" s="425"/>
      <c r="S64" s="433"/>
      <c r="T64" s="433"/>
      <c r="U64" s="469"/>
      <c r="V64" s="469"/>
      <c r="W64" s="427"/>
      <c r="X64" s="427"/>
      <c r="Y64" s="427"/>
      <c r="Z64" s="428"/>
    </row>
    <row r="65" spans="2:26" ht="12.95" customHeight="1" x14ac:dyDescent="0.25">
      <c r="B65" s="258"/>
      <c r="C65" s="269"/>
      <c r="D65" s="270"/>
      <c r="E65" s="419"/>
      <c r="F65" s="420"/>
      <c r="G65" s="237"/>
      <c r="H65" s="238"/>
      <c r="I65" s="255"/>
      <c r="J65" s="256"/>
      <c r="K65" s="237"/>
      <c r="L65" s="238"/>
      <c r="M65" s="241"/>
      <c r="N65" s="242"/>
      <c r="O65" s="513"/>
      <c r="P65" s="424"/>
      <c r="Q65" s="424"/>
      <c r="R65" s="426"/>
      <c r="S65" s="433"/>
      <c r="T65" s="433"/>
      <c r="U65" s="469"/>
      <c r="V65" s="469"/>
      <c r="W65" s="427"/>
      <c r="X65" s="427"/>
      <c r="Y65" s="427"/>
      <c r="Z65" s="428"/>
    </row>
    <row r="66" spans="2:26" ht="12.95" customHeight="1" x14ac:dyDescent="0.25">
      <c r="B66" s="258"/>
      <c r="C66" s="269"/>
      <c r="D66" s="270"/>
      <c r="E66" s="481" t="s">
        <v>146</v>
      </c>
      <c r="F66" s="482"/>
      <c r="G66" s="235">
        <v>0</v>
      </c>
      <c r="H66" s="236"/>
      <c r="I66" s="247">
        <v>0</v>
      </c>
      <c r="J66" s="248"/>
      <c r="K66" s="235">
        <v>0</v>
      </c>
      <c r="L66" s="236"/>
      <c r="M66" s="239">
        <v>0</v>
      </c>
      <c r="N66" s="240"/>
      <c r="O66" s="513">
        <f>G66+K66</f>
        <v>0</v>
      </c>
      <c r="P66" s="424"/>
      <c r="Q66" s="424">
        <f>I66+M66</f>
        <v>0</v>
      </c>
      <c r="R66" s="426"/>
      <c r="S66" s="433"/>
      <c r="T66" s="433"/>
      <c r="U66" s="469"/>
      <c r="V66" s="469"/>
      <c r="W66" s="427"/>
      <c r="X66" s="427"/>
      <c r="Y66" s="427"/>
      <c r="Z66" s="428"/>
    </row>
    <row r="67" spans="2:26" ht="12.95" customHeight="1" thickBot="1" x14ac:dyDescent="0.3">
      <c r="B67" s="258"/>
      <c r="C67" s="415"/>
      <c r="D67" s="416"/>
      <c r="E67" s="483"/>
      <c r="F67" s="484"/>
      <c r="G67" s="429"/>
      <c r="H67" s="430"/>
      <c r="I67" s="249"/>
      <c r="J67" s="250"/>
      <c r="K67" s="429"/>
      <c r="L67" s="430"/>
      <c r="M67" s="431"/>
      <c r="N67" s="432"/>
      <c r="O67" s="514"/>
      <c r="P67" s="515"/>
      <c r="Q67" s="515"/>
      <c r="R67" s="516"/>
      <c r="S67" s="433"/>
      <c r="T67" s="433"/>
      <c r="U67" s="469"/>
      <c r="V67" s="469"/>
      <c r="W67" s="427"/>
      <c r="X67" s="427"/>
      <c r="Y67" s="427"/>
      <c r="Z67" s="428"/>
    </row>
    <row r="68" spans="2:26" ht="12.95" customHeight="1" x14ac:dyDescent="0.25">
      <c r="B68" s="258"/>
      <c r="C68" s="413" t="s">
        <v>144</v>
      </c>
      <c r="D68" s="414"/>
      <c r="E68" s="506" t="s">
        <v>165</v>
      </c>
      <c r="F68" s="507"/>
      <c r="G68" s="251">
        <f>AE5</f>
        <v>184</v>
      </c>
      <c r="H68" s="252"/>
      <c r="I68" s="253">
        <f>AG10</f>
        <v>184</v>
      </c>
      <c r="J68" s="254"/>
      <c r="K68" s="251">
        <f>AF5</f>
        <v>0</v>
      </c>
      <c r="L68" s="252"/>
      <c r="M68" s="421">
        <f>AH10</f>
        <v>0</v>
      </c>
      <c r="N68" s="422"/>
      <c r="O68" s="251">
        <f>G68+K68</f>
        <v>184</v>
      </c>
      <c r="P68" s="252"/>
      <c r="Q68" s="421">
        <f>I68+M68</f>
        <v>184</v>
      </c>
      <c r="R68" s="422"/>
      <c r="S68" s="433"/>
      <c r="T68" s="433"/>
      <c r="U68" s="469"/>
      <c r="V68" s="469"/>
      <c r="W68" s="427"/>
      <c r="X68" s="427"/>
      <c r="Y68" s="427"/>
      <c r="Z68" s="428"/>
    </row>
    <row r="69" spans="2:26" ht="12.95" customHeight="1" thickBot="1" x14ac:dyDescent="0.3">
      <c r="B69" s="258"/>
      <c r="C69" s="269"/>
      <c r="D69" s="270"/>
      <c r="E69" s="508"/>
      <c r="F69" s="509"/>
      <c r="G69" s="237"/>
      <c r="H69" s="238"/>
      <c r="I69" s="255"/>
      <c r="J69" s="256"/>
      <c r="K69" s="237"/>
      <c r="L69" s="238"/>
      <c r="M69" s="241"/>
      <c r="N69" s="242"/>
      <c r="O69" s="237"/>
      <c r="P69" s="238"/>
      <c r="Q69" s="241"/>
      <c r="R69" s="242"/>
      <c r="S69" s="433"/>
      <c r="T69" s="433"/>
      <c r="U69" s="469"/>
      <c r="V69" s="469"/>
      <c r="W69" s="427"/>
      <c r="X69" s="427"/>
      <c r="Y69" s="427"/>
      <c r="Z69" s="428"/>
    </row>
    <row r="70" spans="2:26" ht="12.95" customHeight="1" x14ac:dyDescent="0.25">
      <c r="B70" s="258"/>
      <c r="C70" s="269"/>
      <c r="D70" s="270"/>
      <c r="E70" s="508" t="s">
        <v>166</v>
      </c>
      <c r="F70" s="509"/>
      <c r="G70" s="434">
        <f>AH5</f>
        <v>33</v>
      </c>
      <c r="H70" s="435"/>
      <c r="I70" s="247">
        <f>AJ10</f>
        <v>33</v>
      </c>
      <c r="J70" s="248"/>
      <c r="K70" s="235">
        <f>AI5</f>
        <v>0</v>
      </c>
      <c r="L70" s="236"/>
      <c r="M70" s="239">
        <f>AK10</f>
        <v>0</v>
      </c>
      <c r="N70" s="240"/>
      <c r="O70" s="235">
        <f>G70+K70</f>
        <v>33</v>
      </c>
      <c r="P70" s="236"/>
      <c r="Q70" s="239">
        <f>I70+M70</f>
        <v>33</v>
      </c>
      <c r="R70" s="240"/>
      <c r="S70" s="463" t="s">
        <v>150</v>
      </c>
      <c r="T70" s="464"/>
      <c r="U70" s="464"/>
      <c r="V70" s="464"/>
      <c r="W70" s="464"/>
      <c r="X70" s="464"/>
      <c r="Y70" s="464"/>
      <c r="Z70" s="465"/>
    </row>
    <row r="71" spans="2:26" ht="12.95" customHeight="1" x14ac:dyDescent="0.25">
      <c r="B71" s="258"/>
      <c r="C71" s="269"/>
      <c r="D71" s="270"/>
      <c r="E71" s="508"/>
      <c r="F71" s="509"/>
      <c r="G71" s="436"/>
      <c r="H71" s="437"/>
      <c r="I71" s="255"/>
      <c r="J71" s="256"/>
      <c r="K71" s="237"/>
      <c r="L71" s="238"/>
      <c r="M71" s="241"/>
      <c r="N71" s="242"/>
      <c r="O71" s="237"/>
      <c r="P71" s="238"/>
      <c r="Q71" s="241"/>
      <c r="R71" s="242"/>
      <c r="S71" s="466"/>
      <c r="T71" s="467"/>
      <c r="U71" s="467"/>
      <c r="V71" s="467"/>
      <c r="W71" s="467"/>
      <c r="X71" s="467"/>
      <c r="Y71" s="467"/>
      <c r="Z71" s="468"/>
    </row>
    <row r="72" spans="2:26" ht="12.95" customHeight="1" x14ac:dyDescent="0.25">
      <c r="B72" s="258"/>
      <c r="C72" s="269"/>
      <c r="D72" s="270"/>
      <c r="E72" s="508" t="s">
        <v>167</v>
      </c>
      <c r="F72" s="509"/>
      <c r="G72" s="243" t="s">
        <v>30</v>
      </c>
      <c r="H72" s="244"/>
      <c r="I72" s="247" t="s">
        <v>30</v>
      </c>
      <c r="J72" s="248"/>
      <c r="K72" s="243" t="s">
        <v>30</v>
      </c>
      <c r="L72" s="244"/>
      <c r="M72" s="247" t="s">
        <v>30</v>
      </c>
      <c r="N72" s="248"/>
      <c r="O72" s="243"/>
      <c r="P72" s="244"/>
      <c r="Q72" s="247"/>
      <c r="R72" s="248"/>
      <c r="S72" s="235"/>
      <c r="T72" s="459"/>
      <c r="U72" s="459"/>
      <c r="V72" s="459"/>
      <c r="W72" s="459"/>
      <c r="X72" s="459"/>
      <c r="Y72" s="459"/>
      <c r="Z72" s="460"/>
    </row>
    <row r="73" spans="2:26" ht="12.95" customHeight="1" thickBot="1" x14ac:dyDescent="0.3">
      <c r="B73" s="258"/>
      <c r="C73" s="415"/>
      <c r="D73" s="416"/>
      <c r="E73" s="510"/>
      <c r="F73" s="511"/>
      <c r="G73" s="245"/>
      <c r="H73" s="246"/>
      <c r="I73" s="249"/>
      <c r="J73" s="250"/>
      <c r="K73" s="245"/>
      <c r="L73" s="246"/>
      <c r="M73" s="249"/>
      <c r="N73" s="250"/>
      <c r="O73" s="245"/>
      <c r="P73" s="246"/>
      <c r="Q73" s="249"/>
      <c r="R73" s="250"/>
      <c r="S73" s="237"/>
      <c r="T73" s="461"/>
      <c r="U73" s="461"/>
      <c r="V73" s="461"/>
      <c r="W73" s="461"/>
      <c r="X73" s="461"/>
      <c r="Y73" s="461"/>
      <c r="Z73" s="462"/>
    </row>
    <row r="74" spans="2:26" ht="12.95" customHeight="1" x14ac:dyDescent="0.25">
      <c r="B74" s="258"/>
      <c r="C74" s="413" t="s">
        <v>143</v>
      </c>
      <c r="D74" s="414"/>
      <c r="E74" s="506" t="s">
        <v>165</v>
      </c>
      <c r="F74" s="507"/>
      <c r="G74" s="251"/>
      <c r="H74" s="252"/>
      <c r="I74" s="253"/>
      <c r="J74" s="254"/>
      <c r="K74" s="251"/>
      <c r="L74" s="252"/>
      <c r="M74" s="253"/>
      <c r="N74" s="254"/>
      <c r="O74" s="251"/>
      <c r="P74" s="252"/>
      <c r="Q74" s="253"/>
      <c r="R74" s="254"/>
      <c r="S74" s="235"/>
      <c r="T74" s="459"/>
      <c r="U74" s="459"/>
      <c r="V74" s="459"/>
      <c r="W74" s="459"/>
      <c r="X74" s="459"/>
      <c r="Y74" s="459"/>
      <c r="Z74" s="460"/>
    </row>
    <row r="75" spans="2:26" ht="12.95" customHeight="1" x14ac:dyDescent="0.25">
      <c r="B75" s="258"/>
      <c r="C75" s="269"/>
      <c r="D75" s="270"/>
      <c r="E75" s="508"/>
      <c r="F75" s="509"/>
      <c r="G75" s="237"/>
      <c r="H75" s="238"/>
      <c r="I75" s="255"/>
      <c r="J75" s="256"/>
      <c r="K75" s="237"/>
      <c r="L75" s="238"/>
      <c r="M75" s="255"/>
      <c r="N75" s="256"/>
      <c r="O75" s="237"/>
      <c r="P75" s="238"/>
      <c r="Q75" s="255"/>
      <c r="R75" s="256"/>
      <c r="S75" s="237"/>
      <c r="T75" s="461"/>
      <c r="U75" s="461"/>
      <c r="V75" s="461"/>
      <c r="W75" s="461"/>
      <c r="X75" s="461"/>
      <c r="Y75" s="461"/>
      <c r="Z75" s="462"/>
    </row>
    <row r="76" spans="2:26" ht="12.95" customHeight="1" x14ac:dyDescent="0.25">
      <c r="B76" s="258"/>
      <c r="C76" s="269"/>
      <c r="D76" s="270"/>
      <c r="E76" s="508" t="s">
        <v>166</v>
      </c>
      <c r="F76" s="509"/>
      <c r="G76" s="235"/>
      <c r="H76" s="236"/>
      <c r="I76" s="247"/>
      <c r="J76" s="248"/>
      <c r="K76" s="235"/>
      <c r="L76" s="236"/>
      <c r="M76" s="247"/>
      <c r="N76" s="248"/>
      <c r="O76" s="235"/>
      <c r="P76" s="236"/>
      <c r="Q76" s="247"/>
      <c r="R76" s="248"/>
      <c r="S76" s="235"/>
      <c r="T76" s="459"/>
      <c r="U76" s="459"/>
      <c r="V76" s="459"/>
      <c r="W76" s="459"/>
      <c r="X76" s="459"/>
      <c r="Y76" s="459"/>
      <c r="Z76" s="460"/>
    </row>
    <row r="77" spans="2:26" ht="12.95" customHeight="1" x14ac:dyDescent="0.25">
      <c r="B77" s="258"/>
      <c r="C77" s="269"/>
      <c r="D77" s="270"/>
      <c r="E77" s="508"/>
      <c r="F77" s="509"/>
      <c r="G77" s="237"/>
      <c r="H77" s="238"/>
      <c r="I77" s="255"/>
      <c r="J77" s="256"/>
      <c r="K77" s="237"/>
      <c r="L77" s="238"/>
      <c r="M77" s="255"/>
      <c r="N77" s="256"/>
      <c r="O77" s="237"/>
      <c r="P77" s="238"/>
      <c r="Q77" s="255"/>
      <c r="R77" s="256"/>
      <c r="S77" s="237"/>
      <c r="T77" s="461"/>
      <c r="U77" s="461"/>
      <c r="V77" s="461"/>
      <c r="W77" s="461"/>
      <c r="X77" s="461"/>
      <c r="Y77" s="461"/>
      <c r="Z77" s="462"/>
    </row>
    <row r="78" spans="2:26" ht="12.95" customHeight="1" x14ac:dyDescent="0.25">
      <c r="B78" s="258"/>
      <c r="C78" s="269"/>
      <c r="D78" s="270"/>
      <c r="E78" s="508" t="s">
        <v>167</v>
      </c>
      <c r="F78" s="509"/>
      <c r="G78" s="243"/>
      <c r="H78" s="244"/>
      <c r="I78" s="247"/>
      <c r="J78" s="248"/>
      <c r="K78" s="243"/>
      <c r="L78" s="244"/>
      <c r="M78" s="243"/>
      <c r="N78" s="244"/>
      <c r="O78" s="243"/>
      <c r="P78" s="244"/>
      <c r="Q78" s="247"/>
      <c r="R78" s="248"/>
      <c r="S78" s="235"/>
      <c r="T78" s="459"/>
      <c r="U78" s="459"/>
      <c r="V78" s="459"/>
      <c r="W78" s="459"/>
      <c r="X78" s="459"/>
      <c r="Y78" s="459"/>
      <c r="Z78" s="460"/>
    </row>
    <row r="79" spans="2:26" ht="12.95" customHeight="1" thickBot="1" x14ac:dyDescent="0.3">
      <c r="B79" s="258"/>
      <c r="C79" s="415"/>
      <c r="D79" s="416"/>
      <c r="E79" s="510"/>
      <c r="F79" s="511"/>
      <c r="G79" s="245"/>
      <c r="H79" s="246"/>
      <c r="I79" s="249"/>
      <c r="J79" s="250"/>
      <c r="K79" s="245"/>
      <c r="L79" s="246"/>
      <c r="M79" s="245"/>
      <c r="N79" s="246"/>
      <c r="O79" s="245"/>
      <c r="P79" s="246"/>
      <c r="Q79" s="249"/>
      <c r="R79" s="250"/>
      <c r="S79" s="237"/>
      <c r="T79" s="461"/>
      <c r="U79" s="461"/>
      <c r="V79" s="461"/>
      <c r="W79" s="461"/>
      <c r="X79" s="461"/>
      <c r="Y79" s="461"/>
      <c r="Z79" s="462"/>
    </row>
    <row r="80" spans="2:26" ht="10.5" customHeight="1" thickBot="1" x14ac:dyDescent="0.3">
      <c r="B80" s="178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79"/>
    </row>
    <row r="81" spans="2:26" ht="15" customHeight="1" x14ac:dyDescent="0.25">
      <c r="B81" s="257" t="s">
        <v>142</v>
      </c>
      <c r="C81" s="162"/>
      <c r="D81" s="163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5"/>
    </row>
    <row r="82" spans="2:26" x14ac:dyDescent="0.25">
      <c r="B82" s="258"/>
      <c r="C82" s="205"/>
      <c r="D82" s="166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8"/>
    </row>
    <row r="83" spans="2:26" x14ac:dyDescent="0.25">
      <c r="B83" s="258"/>
      <c r="C83" s="205"/>
      <c r="D83" s="166"/>
      <c r="E83" s="167"/>
      <c r="F83" s="167"/>
      <c r="G83" s="167"/>
      <c r="H83" s="169"/>
      <c r="I83" s="169"/>
      <c r="J83" s="167"/>
      <c r="K83" s="169"/>
      <c r="L83" s="167"/>
      <c r="M83" s="169"/>
      <c r="N83" s="169"/>
      <c r="O83" s="167"/>
      <c r="P83" s="169"/>
      <c r="Q83" s="167"/>
      <c r="R83" s="170"/>
      <c r="S83" s="170"/>
      <c r="T83" s="170"/>
      <c r="U83" s="170"/>
      <c r="V83" s="170"/>
      <c r="W83" s="167"/>
      <c r="X83" s="167"/>
      <c r="Y83" s="167"/>
      <c r="Z83" s="168"/>
    </row>
    <row r="84" spans="2:26" x14ac:dyDescent="0.25">
      <c r="B84" s="258"/>
      <c r="C84" s="359"/>
      <c r="D84" s="360"/>
      <c r="E84" s="360"/>
      <c r="F84" s="360"/>
      <c r="G84" s="170"/>
      <c r="H84" s="361" t="s">
        <v>139</v>
      </c>
      <c r="I84" s="361"/>
      <c r="J84" s="361"/>
      <c r="K84" s="361"/>
      <c r="L84" s="170"/>
      <c r="M84" s="361" t="s">
        <v>140</v>
      </c>
      <c r="N84" s="361"/>
      <c r="O84" s="361"/>
      <c r="P84" s="361"/>
      <c r="Q84" s="170"/>
      <c r="R84" s="360"/>
      <c r="S84" s="360"/>
      <c r="T84" s="360"/>
      <c r="U84" s="360"/>
      <c r="V84" s="170"/>
      <c r="W84" s="360"/>
      <c r="X84" s="360"/>
      <c r="Y84" s="360"/>
      <c r="Z84" s="364"/>
    </row>
    <row r="85" spans="2:26" x14ac:dyDescent="0.25">
      <c r="B85" s="258"/>
      <c r="C85" s="359"/>
      <c r="D85" s="360"/>
      <c r="E85" s="360"/>
      <c r="F85" s="360"/>
      <c r="G85" s="170"/>
      <c r="H85" s="360"/>
      <c r="I85" s="360"/>
      <c r="J85" s="360"/>
      <c r="K85" s="360"/>
      <c r="L85" s="170"/>
      <c r="M85" s="360"/>
      <c r="N85" s="360"/>
      <c r="O85" s="360"/>
      <c r="P85" s="360"/>
      <c r="Q85" s="170"/>
      <c r="R85" s="360"/>
      <c r="S85" s="360"/>
      <c r="T85" s="360"/>
      <c r="U85" s="360"/>
      <c r="V85" s="170"/>
      <c r="W85" s="360"/>
      <c r="X85" s="360"/>
      <c r="Y85" s="360"/>
      <c r="Z85" s="364"/>
    </row>
    <row r="86" spans="2:26" ht="15.75" thickBot="1" x14ac:dyDescent="0.3">
      <c r="B86" s="259"/>
      <c r="C86" s="206"/>
      <c r="D86" s="172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4"/>
    </row>
  </sheetData>
  <mergeCells count="248">
    <mergeCell ref="M85:P85"/>
    <mergeCell ref="R85:U85"/>
    <mergeCell ref="W85:Z85"/>
    <mergeCell ref="Q78:R79"/>
    <mergeCell ref="S78:Z79"/>
    <mergeCell ref="B81:B86"/>
    <mergeCell ref="C84:F84"/>
    <mergeCell ref="H84:K84"/>
    <mergeCell ref="M84:P84"/>
    <mergeCell ref="R84:U84"/>
    <mergeCell ref="W84:Z84"/>
    <mergeCell ref="C85:F85"/>
    <mergeCell ref="H85:K85"/>
    <mergeCell ref="E78:F79"/>
    <mergeCell ref="G78:H79"/>
    <mergeCell ref="I78:J79"/>
    <mergeCell ref="K78:L79"/>
    <mergeCell ref="M78:N79"/>
    <mergeCell ref="O78:P79"/>
    <mergeCell ref="S74:Z75"/>
    <mergeCell ref="E76:F77"/>
    <mergeCell ref="G76:H77"/>
    <mergeCell ref="I76:J77"/>
    <mergeCell ref="K76:L77"/>
    <mergeCell ref="M76:N77"/>
    <mergeCell ref="O76:P77"/>
    <mergeCell ref="Q76:R77"/>
    <mergeCell ref="S76:Z77"/>
    <mergeCell ref="Q72:R73"/>
    <mergeCell ref="S72:Z73"/>
    <mergeCell ref="C74:D79"/>
    <mergeCell ref="E74:F75"/>
    <mergeCell ref="G74:H75"/>
    <mergeCell ref="I74:J75"/>
    <mergeCell ref="K74:L75"/>
    <mergeCell ref="M74:N75"/>
    <mergeCell ref="O74:P75"/>
    <mergeCell ref="Q74:R75"/>
    <mergeCell ref="M70:N71"/>
    <mergeCell ref="O70:P71"/>
    <mergeCell ref="Q70:R71"/>
    <mergeCell ref="S70:Z71"/>
    <mergeCell ref="E72:F73"/>
    <mergeCell ref="G72:H73"/>
    <mergeCell ref="I72:J73"/>
    <mergeCell ref="K72:L73"/>
    <mergeCell ref="M72:N73"/>
    <mergeCell ref="O72:P73"/>
    <mergeCell ref="O68:P69"/>
    <mergeCell ref="Q68:R69"/>
    <mergeCell ref="S68:T69"/>
    <mergeCell ref="U68:V69"/>
    <mergeCell ref="W68:X69"/>
    <mergeCell ref="Y68:Z69"/>
    <mergeCell ref="C68:D73"/>
    <mergeCell ref="E68:F69"/>
    <mergeCell ref="G68:H69"/>
    <mergeCell ref="I68:J69"/>
    <mergeCell ref="K68:L69"/>
    <mergeCell ref="M68:N69"/>
    <mergeCell ref="E70:F71"/>
    <mergeCell ref="G70:H71"/>
    <mergeCell ref="I70:J71"/>
    <mergeCell ref="K70:L71"/>
    <mergeCell ref="O66:P67"/>
    <mergeCell ref="Q66:R67"/>
    <mergeCell ref="S66:T67"/>
    <mergeCell ref="U66:V67"/>
    <mergeCell ref="W66:X67"/>
    <mergeCell ref="Y66:Z67"/>
    <mergeCell ref="Q64:R65"/>
    <mergeCell ref="S64:T65"/>
    <mergeCell ref="U64:V65"/>
    <mergeCell ref="W64:X65"/>
    <mergeCell ref="Y64:Z65"/>
    <mergeCell ref="E66:F67"/>
    <mergeCell ref="G66:H67"/>
    <mergeCell ref="I66:J67"/>
    <mergeCell ref="K66:L67"/>
    <mergeCell ref="M66:N67"/>
    <mergeCell ref="U63:V63"/>
    <mergeCell ref="W63:X63"/>
    <mergeCell ref="Y63:Z63"/>
    <mergeCell ref="C64:D67"/>
    <mergeCell ref="E64:F65"/>
    <mergeCell ref="G64:H65"/>
    <mergeCell ref="I64:J65"/>
    <mergeCell ref="K64:L65"/>
    <mergeCell ref="M64:N65"/>
    <mergeCell ref="O64:P65"/>
    <mergeCell ref="S62:V62"/>
    <mergeCell ref="W62:Z62"/>
    <mergeCell ref="E63:F63"/>
    <mergeCell ref="G63:H63"/>
    <mergeCell ref="I63:J63"/>
    <mergeCell ref="K63:L63"/>
    <mergeCell ref="M63:N63"/>
    <mergeCell ref="O63:P63"/>
    <mergeCell ref="Q63:R63"/>
    <mergeCell ref="S63:T63"/>
    <mergeCell ref="C59:F59"/>
    <mergeCell ref="H59:K59"/>
    <mergeCell ref="M59:P59"/>
    <mergeCell ref="R59:U59"/>
    <mergeCell ref="W59:Z59"/>
    <mergeCell ref="B62:B79"/>
    <mergeCell ref="C62:D63"/>
    <mergeCell ref="G62:J62"/>
    <mergeCell ref="K62:N62"/>
    <mergeCell ref="O62:R62"/>
    <mergeCell ref="Z48:Z50"/>
    <mergeCell ref="H49:H54"/>
    <mergeCell ref="N49:N54"/>
    <mergeCell ref="T49:T54"/>
    <mergeCell ref="B55:B60"/>
    <mergeCell ref="C58:F58"/>
    <mergeCell ref="H58:K58"/>
    <mergeCell ref="M58:P58"/>
    <mergeCell ref="R58:U58"/>
    <mergeCell ref="W58:Z58"/>
    <mergeCell ref="Z44:Z45"/>
    <mergeCell ref="W46:X47"/>
    <mergeCell ref="Y46:Y47"/>
    <mergeCell ref="Z46:Z47"/>
    <mergeCell ref="B47:B54"/>
    <mergeCell ref="D47:H47"/>
    <mergeCell ref="J47:N47"/>
    <mergeCell ref="P47:T47"/>
    <mergeCell ref="W48:X50"/>
    <mergeCell ref="Y48:Y50"/>
    <mergeCell ref="C43:I43"/>
    <mergeCell ref="V43:V50"/>
    <mergeCell ref="W43:X43"/>
    <mergeCell ref="C44:I44"/>
    <mergeCell ref="W44:X45"/>
    <mergeCell ref="Y44:Y45"/>
    <mergeCell ref="C41:I41"/>
    <mergeCell ref="R41:S41"/>
    <mergeCell ref="U41:V42"/>
    <mergeCell ref="W41:Z42"/>
    <mergeCell ref="C42:I42"/>
    <mergeCell ref="L42:M42"/>
    <mergeCell ref="C38:I38"/>
    <mergeCell ref="R38:S38"/>
    <mergeCell ref="C39:I39"/>
    <mergeCell ref="R39:S39"/>
    <mergeCell ref="U39:V40"/>
    <mergeCell ref="W39:Z40"/>
    <mergeCell ref="C40:I40"/>
    <mergeCell ref="R40:S40"/>
    <mergeCell ref="P36:Q36"/>
    <mergeCell ref="R36:S37"/>
    <mergeCell ref="T36:T42"/>
    <mergeCell ref="U36:Z36"/>
    <mergeCell ref="U37:V38"/>
    <mergeCell ref="W37:Z38"/>
    <mergeCell ref="B29:B34"/>
    <mergeCell ref="D31:I32"/>
    <mergeCell ref="L31:Q32"/>
    <mergeCell ref="T31:Y32"/>
    <mergeCell ref="B36:B45"/>
    <mergeCell ref="C36:I37"/>
    <mergeCell ref="J36:J37"/>
    <mergeCell ref="K36:K37"/>
    <mergeCell ref="L36:M36"/>
    <mergeCell ref="N36:O36"/>
    <mergeCell ref="D28:F28"/>
    <mergeCell ref="G28:I28"/>
    <mergeCell ref="L28:N28"/>
    <mergeCell ref="O28:Q28"/>
    <mergeCell ref="T28:V28"/>
    <mergeCell ref="W28:Y28"/>
    <mergeCell ref="D27:F27"/>
    <mergeCell ref="G27:I27"/>
    <mergeCell ref="L27:N27"/>
    <mergeCell ref="O27:Q27"/>
    <mergeCell ref="T27:V27"/>
    <mergeCell ref="W27:Y27"/>
    <mergeCell ref="O24:O25"/>
    <mergeCell ref="P24:P25"/>
    <mergeCell ref="Q24:R25"/>
    <mergeCell ref="S24:S25"/>
    <mergeCell ref="T24:T25"/>
    <mergeCell ref="U24:Z24"/>
    <mergeCell ref="U25:Z25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O22:O23"/>
    <mergeCell ref="P22:P23"/>
    <mergeCell ref="Q22:R23"/>
    <mergeCell ref="S22:S23"/>
    <mergeCell ref="T22:T23"/>
    <mergeCell ref="U22:Z22"/>
    <mergeCell ref="U23:Z23"/>
    <mergeCell ref="I22:I23"/>
    <mergeCell ref="J22:J23"/>
    <mergeCell ref="K22:K23"/>
    <mergeCell ref="L22:L23"/>
    <mergeCell ref="M22:M23"/>
    <mergeCell ref="N22:N23"/>
    <mergeCell ref="C22:C23"/>
    <mergeCell ref="D22:D23"/>
    <mergeCell ref="E22:E23"/>
    <mergeCell ref="F22:F23"/>
    <mergeCell ref="G22:G23"/>
    <mergeCell ref="H22:H23"/>
    <mergeCell ref="J21:K21"/>
    <mergeCell ref="L21:M21"/>
    <mergeCell ref="O21:P21"/>
    <mergeCell ref="Q21:R21"/>
    <mergeCell ref="S21:T21"/>
    <mergeCell ref="U21:Z21"/>
    <mergeCell ref="B19:J19"/>
    <mergeCell ref="K19:R19"/>
    <mergeCell ref="T19:W19"/>
    <mergeCell ref="X19:Z19"/>
    <mergeCell ref="B20:B25"/>
    <mergeCell ref="D20:M20"/>
    <mergeCell ref="O20:T20"/>
    <mergeCell ref="D21:E21"/>
    <mergeCell ref="F21:G21"/>
    <mergeCell ref="H21:I21"/>
    <mergeCell ref="B8:C8"/>
    <mergeCell ref="D8:Y8"/>
    <mergeCell ref="B10:C10"/>
    <mergeCell ref="J10:N10"/>
    <mergeCell ref="G12:G18"/>
    <mergeCell ref="H12:K12"/>
    <mergeCell ref="L12:O12"/>
    <mergeCell ref="P12:S12"/>
    <mergeCell ref="T12:W12"/>
    <mergeCell ref="H18:W18"/>
    <mergeCell ref="B2:E5"/>
    <mergeCell ref="F2:T5"/>
    <mergeCell ref="U2:Z3"/>
    <mergeCell ref="U4:Z5"/>
    <mergeCell ref="O6:R6"/>
    <mergeCell ref="Y6:Z6"/>
  </mergeCells>
  <dataValidations count="1">
    <dataValidation type="list" allowBlank="1" showInputMessage="1" showErrorMessage="1" sqref="U6:U7">
      <formula1>SEL</formula1>
    </dataValidation>
  </dataValidations>
  <printOptions horizontalCentered="1"/>
  <pageMargins left="0.35433070866141736" right="0.31496062992125984" top="0.39370078740157483" bottom="0.39370078740157483" header="0.27559055118110237" footer="0.31496062992125984"/>
  <pageSetup scale="50" orientation="landscape" horizontalDpi="4294967293" verticalDpi="4294967293" r:id="rId1"/>
  <rowBreaks count="1" manualBreakCount="1">
    <brk id="60" min="1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data feed</vt:lpstr>
      <vt:lpstr>day (1)</vt:lpstr>
      <vt:lpstr>day (2)</vt:lpstr>
      <vt:lpstr>day (3)</vt:lpstr>
      <vt:lpstr>'day (1)'!Área_de_impresión</vt:lpstr>
      <vt:lpstr>'day (2)'!Área_de_impresión</vt:lpstr>
      <vt:lpstr>'day (3)'!Área_de_impresión</vt:lpstr>
      <vt:lpstr>'day (1)'!Títulos_a_imprimir</vt:lpstr>
      <vt:lpstr>'day (2)'!Títulos_a_imprimir</vt:lpstr>
      <vt:lpstr>'day (3)'!Títulos_a_imprimir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Astrid Argote</cp:lastModifiedBy>
  <cp:lastPrinted>2014-01-21T11:07:14Z</cp:lastPrinted>
  <dcterms:created xsi:type="dcterms:W3CDTF">2013-11-05T23:12:34Z</dcterms:created>
  <dcterms:modified xsi:type="dcterms:W3CDTF">2016-11-26T21:20:05Z</dcterms:modified>
</cp:coreProperties>
</file>